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6" windowWidth="15456" windowHeight="12396" tabRatio="783" firstSheet="1" activeTab="4"/>
  </bookViews>
  <sheets>
    <sheet name="родив.,умерш. абс.цифры" sheetId="1" r:id="rId1"/>
    <sheet name="на 1000 нас" sheetId="2" r:id="rId2"/>
    <sheet name="млад смерт абсцифры" sheetId="3" r:id="rId3"/>
    <sheet name="млад см на 1000 род" sheetId="4" r:id="rId4"/>
    <sheet name="Детская смертность" sheetId="5" r:id="rId5"/>
  </sheets>
  <definedNames>
    <definedName name="_xlnm.Print_Area" localSheetId="4">'Детская смертность'!$A$1:$H$26</definedName>
    <definedName name="_xlnm.Print_Area" localSheetId="3">'млад см на 1000 род'!$A$1:$G$24</definedName>
    <definedName name="_xlnm.Print_Area" localSheetId="2">'млад смерт абсцифры'!$A$1:$I$25</definedName>
    <definedName name="_xlnm.Print_Area" localSheetId="1">'на 1000 нас'!$A$1:$L$34</definedName>
    <definedName name="_xlnm.Print_Area" localSheetId="0">'родив.,умерш. абс.цифры'!$A$1:$I$32</definedName>
  </definedNames>
  <calcPr fullCalcOnLoad="1"/>
</workbook>
</file>

<file path=xl/sharedStrings.xml><?xml version="1.0" encoding="utf-8"?>
<sst xmlns="http://schemas.openxmlformats.org/spreadsheetml/2006/main" count="208" uniqueCount="151">
  <si>
    <t>ИТОГИ ЕСТЕСТВЕННОГО ДВИЖЕНИЯ НАСЕЛЕНИЯ РК</t>
  </si>
  <si>
    <t>Районы</t>
  </si>
  <si>
    <t>МЛАДЕНЧЕСКАЯ СМЕРТНОСТЬ ( ДЕТИ ДО 1 ГОДА )</t>
  </si>
  <si>
    <t>Причины</t>
  </si>
  <si>
    <t>отклонения</t>
  </si>
  <si>
    <t>( % )</t>
  </si>
  <si>
    <t>Всего по причинам</t>
  </si>
  <si>
    <t>1. Инфекционные и паразитарные болезни</t>
  </si>
  <si>
    <t xml:space="preserve">   -родовая травма</t>
  </si>
  <si>
    <t xml:space="preserve">   -гипоксия и асфиксия в родах</t>
  </si>
  <si>
    <t xml:space="preserve">   -геморрагич. нарушения плода и новорожденного</t>
  </si>
  <si>
    <t>Естественный</t>
  </si>
  <si>
    <t>откл.(%)</t>
  </si>
  <si>
    <t xml:space="preserve">Количество родившихся </t>
  </si>
  <si>
    <t>Количество умерших детей до 1 года</t>
  </si>
  <si>
    <t>Муниципальные образования Республики Коми</t>
  </si>
  <si>
    <t>Муниципальный район Ижемский</t>
  </si>
  <si>
    <t>Муниципальный район Княжпогостский</t>
  </si>
  <si>
    <t>Муниципальный район  Койгородский</t>
  </si>
  <si>
    <t>Муниципальный район Корткеросский</t>
  </si>
  <si>
    <t>Муниципальный район Печора</t>
  </si>
  <si>
    <t>Муниципальный район  Прилузский</t>
  </si>
  <si>
    <t>Муниципальный район Сосногорск</t>
  </si>
  <si>
    <t>Муниципальный район Сыктывдинский</t>
  </si>
  <si>
    <t>Муниципальный район Сысольский</t>
  </si>
  <si>
    <t xml:space="preserve">Муниципальный район Троицко-Печорский </t>
  </si>
  <si>
    <t>Муниципальный район Удорский</t>
  </si>
  <si>
    <t>Муниципальный район Усть-Вымский</t>
  </si>
  <si>
    <t>Муниципальный район Усть-Куломский</t>
  </si>
  <si>
    <t>Муниципальный район Усть-Цилемский</t>
  </si>
  <si>
    <t>Городской округ  Сыктывкар</t>
  </si>
  <si>
    <t>Городской округ Воркута</t>
  </si>
  <si>
    <t>Городской округ Инта</t>
  </si>
  <si>
    <t>Городской округ Усинск</t>
  </si>
  <si>
    <t>Городской округ Ухта</t>
  </si>
  <si>
    <t>родилось</t>
  </si>
  <si>
    <t>Население</t>
  </si>
  <si>
    <t>2.Новообразования</t>
  </si>
  <si>
    <t>3.Болезни крови</t>
  </si>
  <si>
    <t>4.Болезни эндокринной системы</t>
  </si>
  <si>
    <t>5. Болезни системы кровообращения</t>
  </si>
  <si>
    <t>6. Болезни нервной системы</t>
  </si>
  <si>
    <t>7. Болезни органов дыхания</t>
  </si>
  <si>
    <t>8. Отдельные состояния, возникающие в перинатальном периоде, в т.ч.</t>
  </si>
  <si>
    <t>9. Врожденные аномалии</t>
  </si>
  <si>
    <t>10. Признаки, симптомы, неточно обозначенные состояния</t>
  </si>
  <si>
    <t>11. Травмы и отравления</t>
  </si>
  <si>
    <t>ПО ПРИЧИНАМ НА 1000 РОДИВШИХСЯ</t>
  </si>
  <si>
    <t>Естественный прирост</t>
  </si>
  <si>
    <t>Всего по причинам*</t>
  </si>
  <si>
    <t>Муниципальные районы Республики Коми(сельское население)</t>
  </si>
  <si>
    <t>Городские округа Республики Коми (городское население)</t>
  </si>
  <si>
    <t>Рождаемость</t>
  </si>
  <si>
    <t>Смертность</t>
  </si>
  <si>
    <t>Младенч.смерт-ть**</t>
  </si>
  <si>
    <t>ИТОГИ ЕСТЕСТВЕННОГО ДВИЖЕНИЯ НАСЕЛЕНИЯ РК*</t>
  </si>
  <si>
    <t>** информация по Комистату</t>
  </si>
  <si>
    <t>Муниципальные районы Республики Коми (сельское население)</t>
  </si>
  <si>
    <t>Городской округ Вуктыл</t>
  </si>
  <si>
    <t>Всего  по комистату</t>
  </si>
  <si>
    <t>* рассчет Комистат, по причинам- рассчет РМИАЦ</t>
  </si>
  <si>
    <t xml:space="preserve">Количество умерших </t>
  </si>
  <si>
    <t>на 1000 человек населения</t>
  </si>
  <si>
    <t>Причины смерти по классам заболеваний</t>
  </si>
  <si>
    <t>0-4 лет</t>
  </si>
  <si>
    <t>0-17 лет</t>
  </si>
  <si>
    <t>Врожденные аномалии</t>
  </si>
  <si>
    <t>Внешние причины</t>
  </si>
  <si>
    <t xml:space="preserve">Всего : </t>
  </si>
  <si>
    <t>1.</t>
  </si>
  <si>
    <t>Инфекционные и паразитарные болезни</t>
  </si>
  <si>
    <t>2.</t>
  </si>
  <si>
    <t>3.</t>
  </si>
  <si>
    <t>Болезни нервной системы</t>
  </si>
  <si>
    <t>Болезни крови и кроветворных органов</t>
  </si>
  <si>
    <t>Болезни эндокринной системы</t>
  </si>
  <si>
    <t>Психические расстройства</t>
  </si>
  <si>
    <t>Болезни системы кровообращения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</si>
  <si>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</si>
  <si>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</si>
  <si>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</si>
  <si>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мочеполовой системы</t>
  </si>
  <si>
    <t>Симптомы,признаки,неточно обозначенные состояния</t>
  </si>
  <si>
    <t>Состояния  в перинатальном периоде периоде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</si>
  <si>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</si>
  <si>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</si>
  <si>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</si>
  <si>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</si>
  <si>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</si>
  <si>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</si>
  <si>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</si>
  <si>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</si>
  <si>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</si>
  <si>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</si>
  <si>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</si>
  <si>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</si>
  <si>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</si>
  <si>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Болезни глаза и его придаточного аппарата.</t>
  </si>
  <si>
    <t>Болезни уха и сосцевидного отростка.</t>
  </si>
  <si>
    <t>Болезни органов дыхания</t>
  </si>
  <si>
    <t>Беременность,роды и послеродовый период</t>
  </si>
  <si>
    <t>17.</t>
  </si>
  <si>
    <t>18.</t>
  </si>
  <si>
    <t>19.</t>
  </si>
  <si>
    <t>A00-B99</t>
  </si>
  <si>
    <t>C00-D48</t>
  </si>
  <si>
    <t>D50-D89</t>
  </si>
  <si>
    <t>E00-E90</t>
  </si>
  <si>
    <t>F00-F99</t>
  </si>
  <si>
    <t>G00-G99</t>
  </si>
  <si>
    <t>H00-H59</t>
  </si>
  <si>
    <t>H60-H95</t>
  </si>
  <si>
    <t>I00-I99</t>
  </si>
  <si>
    <t>J00-J99</t>
  </si>
  <si>
    <t>K00-K93</t>
  </si>
  <si>
    <t>L00-L99</t>
  </si>
  <si>
    <t>M00-M99</t>
  </si>
  <si>
    <t>N00-N99</t>
  </si>
  <si>
    <t>O00-O99</t>
  </si>
  <si>
    <t>P00-P96</t>
  </si>
  <si>
    <t>Q00-Q99</t>
  </si>
  <si>
    <t>R00-R99</t>
  </si>
  <si>
    <t>S00-T98</t>
  </si>
  <si>
    <t>Коэффициент смертности детей от 0-4 лет на 1000 детей родившихся живыми</t>
  </si>
  <si>
    <t>Сведения о показателях смертности детей в возрасте от 0-4 лет и 0-17 лет по Республике Коми</t>
  </si>
  <si>
    <t>Шифры МКБ-10</t>
  </si>
  <si>
    <t>Коэффициенты смертности на 100 000 населения соответствующего возраста*</t>
  </si>
  <si>
    <t>Новообразования</t>
  </si>
  <si>
    <t>Приложение</t>
  </si>
  <si>
    <t>2019г</t>
  </si>
  <si>
    <t>на 1000 родившихся живыми (по Комистату)</t>
  </si>
  <si>
    <t>прирост/убыль</t>
  </si>
  <si>
    <t>Абсолютное число умерших *</t>
  </si>
  <si>
    <t xml:space="preserve">Население на 01.01.2019 года </t>
  </si>
  <si>
    <t>ПО ПРИЧИНАМ (абсолютные цифры)</t>
  </si>
  <si>
    <t>2020г</t>
  </si>
  <si>
    <t>* информация рассчитана РМИАЦ по абсолютным данным Комистат .</t>
  </si>
  <si>
    <t xml:space="preserve">* информация рассчитана РМИАЦ по абсолютным данным Комистат </t>
  </si>
  <si>
    <t xml:space="preserve">*по данным Комистат, </t>
  </si>
  <si>
    <t xml:space="preserve">* абсолютное количество умерших всего и  по причинам смерти сформировано  в программе АСУ "Демографическая ситуация в Республике Коми" с учетом измененных предварительных  диагнозов на окончательные , рассчитан ГБУЗ РК "РМИАЦ" на население на 01.01.2019 года </t>
  </si>
  <si>
    <t>01.01.2020**</t>
  </si>
  <si>
    <t>** население на 01.01.2020 по Росстат</t>
  </si>
  <si>
    <t>за  январь-май 2019-2020 г.г. *</t>
  </si>
  <si>
    <t>(абсолютные цифры) за  январь-май  2019- 2020  г.г.*</t>
  </si>
  <si>
    <t>ПО РЕСПУБЛИКЕ КОМИ  за январь -май  2019-2020 г.г.*</t>
  </si>
  <si>
    <t>ПО РЕСПУБЛИКЕ КОМИ за  январь-май  2019-2020 г.г.</t>
  </si>
  <si>
    <t xml:space="preserve">за январь-май2020 года.* </t>
  </si>
  <si>
    <t>Родилось живыми за 5 мес.2020г</t>
  </si>
  <si>
    <t>к Письму ГБУЗ РК"РМИАЦ" от 24.07.2020г № 06-19/796</t>
  </si>
  <si>
    <t>01.01.2019**</t>
  </si>
  <si>
    <t>Общее количество умерших детей  сверено с Комистатом!!!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</si>
</sst>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0.0000"/>
    <numFmt numFmtId="180" formatCode="[$-FC19]d\ mmmm\ yyyy\ &quot;г.&quot;"/>
    <numFmt numFmtId="181" formatCode="#,##0.0"/>
    <numFmt numFmtId="182" formatCode="#,##0.0&quot;р.&quot;"/>
  </numFmts>
  <fonts count="68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2"/>
    </font>
    <font>
      <sz val="12"/>
      <color indexed="10"/>
      <name val="Arial Cyr"/>
      <family val="2"/>
    </font>
    <font>
      <b/>
      <sz val="10"/>
      <name val="Arial Cyr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 Narrow"/>
      <family val="2"/>
    </font>
    <font>
      <sz val="9"/>
      <name val="Arial Cyr"/>
      <family val="2"/>
    </font>
    <font>
      <sz val="8"/>
      <name val="Arial Narrow"/>
      <family val="2"/>
    </font>
    <font>
      <sz val="12"/>
      <color indexed="10"/>
      <name val="Arial Narrow"/>
      <family val="2"/>
    </font>
    <font>
      <sz val="8"/>
      <name val="Times New Roman"/>
      <family val="1"/>
    </font>
    <font>
      <b/>
      <sz val="14"/>
      <name val="Arial Narrow"/>
      <family val="2"/>
    </font>
    <font>
      <sz val="11"/>
      <name val="Arial Narrow"/>
      <family val="2"/>
    </font>
    <font>
      <sz val="10"/>
      <name val="Times New Roman"/>
      <family val="1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9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2" fontId="8" fillId="0" borderId="0" xfId="0" applyNumberFormat="1" applyFont="1" applyBorder="1" applyAlignment="1">
      <alignment horizontal="center"/>
    </xf>
    <xf numFmtId="172" fontId="14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1" fontId="13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17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1" fontId="8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172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horizontal="left" indent="1"/>
    </xf>
    <xf numFmtId="0" fontId="12" fillId="0" borderId="13" xfId="0" applyFont="1" applyBorder="1" applyAlignment="1">
      <alignment horizontal="left" indent="1"/>
    </xf>
    <xf numFmtId="172" fontId="12" fillId="0" borderId="13" xfId="0" applyNumberFormat="1" applyFont="1" applyBorder="1" applyAlignment="1">
      <alignment horizontal="center"/>
    </xf>
    <xf numFmtId="0" fontId="21" fillId="0" borderId="13" xfId="0" applyFont="1" applyBorder="1" applyAlignment="1">
      <alignment/>
    </xf>
    <xf numFmtId="0" fontId="6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/>
    </xf>
    <xf numFmtId="172" fontId="12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6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wrapText="1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13" xfId="0" applyFont="1" applyBorder="1" applyAlignment="1">
      <alignment/>
    </xf>
    <xf numFmtId="2" fontId="12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172" fontId="0" fillId="0" borderId="0" xfId="0" applyNumberFormat="1" applyAlignment="1">
      <alignment wrapText="1"/>
    </xf>
    <xf numFmtId="0" fontId="8" fillId="0" borderId="0" xfId="0" applyFont="1" applyAlignment="1">
      <alignment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wrapText="1"/>
    </xf>
    <xf numFmtId="0" fontId="24" fillId="0" borderId="13" xfId="0" applyFont="1" applyBorder="1" applyAlignment="1">
      <alignment horizontal="center"/>
    </xf>
    <xf numFmtId="172" fontId="12" fillId="0" borderId="13" xfId="0" applyNumberFormat="1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wrapText="1"/>
    </xf>
    <xf numFmtId="0" fontId="66" fillId="0" borderId="0" xfId="0" applyFont="1" applyAlignment="1">
      <alignment/>
    </xf>
    <xf numFmtId="0" fontId="25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8" fillId="0" borderId="13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1" fontId="0" fillId="0" borderId="13" xfId="54" applyNumberFormat="1" applyFont="1" applyFill="1" applyBorder="1" applyAlignment="1">
      <alignment horizontal="center"/>
      <protection/>
    </xf>
    <xf numFmtId="2" fontId="11" fillId="0" borderId="13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" fontId="24" fillId="0" borderId="13" xfId="53" applyNumberFormat="1" applyFont="1" applyFill="1" applyBorder="1" applyAlignment="1">
      <alignment horizontal="center"/>
      <protection/>
    </xf>
    <xf numFmtId="0" fontId="11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3" xfId="0" applyNumberFormat="1" applyFont="1" applyBorder="1" applyAlignment="1">
      <alignment horizontal="center" wrapText="1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2" fontId="11" fillId="0" borderId="13" xfId="0" applyNumberFormat="1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13" xfId="0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left"/>
    </xf>
    <xf numFmtId="0" fontId="12" fillId="0" borderId="13" xfId="0" applyFont="1" applyBorder="1" applyAlignment="1">
      <alignment horizontal="left" vertical="top" wrapText="1"/>
    </xf>
    <xf numFmtId="0" fontId="12" fillId="0" borderId="13" xfId="0" applyFont="1" applyBorder="1" applyAlignment="1">
      <alignment wrapText="1"/>
    </xf>
    <xf numFmtId="0" fontId="8" fillId="0" borderId="1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9" fillId="33" borderId="19" xfId="0" applyFont="1" applyFill="1" applyBorder="1" applyAlignment="1">
      <alignment horizontal="center" wrapText="1"/>
    </xf>
    <xf numFmtId="0" fontId="19" fillId="33" borderId="17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wrapText="1"/>
    </xf>
    <xf numFmtId="0" fontId="20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left" vertical="center" wrapText="1"/>
    </xf>
    <xf numFmtId="0" fontId="67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zoomScale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29" sqref="D29"/>
    </sheetView>
  </sheetViews>
  <sheetFormatPr defaultColWidth="9.125" defaultRowHeight="12.75"/>
  <cols>
    <col min="1" max="1" width="75.375" style="2" customWidth="1"/>
    <col min="2" max="5" width="12.625" style="2" customWidth="1"/>
    <col min="6" max="6" width="10.125" style="2" customWidth="1"/>
    <col min="7" max="7" width="12.50390625" style="2" customWidth="1"/>
    <col min="8" max="8" width="13.00390625" style="2" customWidth="1"/>
    <col min="9" max="9" width="12.125" style="2" customWidth="1"/>
    <col min="10" max="10" width="13.875" style="2" customWidth="1"/>
    <col min="11" max="11" width="20.875" style="2" customWidth="1"/>
    <col min="12" max="12" width="9.125" style="2" customWidth="1"/>
    <col min="13" max="13" width="62.125" style="2" customWidth="1"/>
    <col min="14" max="14" width="11.50390625" style="2" customWidth="1"/>
    <col min="15" max="16384" width="9.125" style="2" customWidth="1"/>
  </cols>
  <sheetData>
    <row r="1" spans="5:10" ht="17.25">
      <c r="E1" s="64" t="s">
        <v>128</v>
      </c>
      <c r="F1" s="64"/>
      <c r="G1" s="64"/>
      <c r="H1" s="64"/>
      <c r="I1" s="64"/>
      <c r="J1" s="64"/>
    </row>
    <row r="2" spans="5:10" ht="17.25">
      <c r="E2" s="64" t="s">
        <v>148</v>
      </c>
      <c r="F2" s="64"/>
      <c r="G2" s="64"/>
      <c r="H2" s="64"/>
      <c r="I2" s="64"/>
      <c r="J2" s="64"/>
    </row>
    <row r="3" spans="1:8" ht="17.25">
      <c r="A3" s="96" t="s">
        <v>0</v>
      </c>
      <c r="B3" s="96"/>
      <c r="C3" s="96"/>
      <c r="D3" s="96"/>
      <c r="E3" s="96"/>
      <c r="F3" s="96"/>
      <c r="G3" s="96"/>
      <c r="H3" s="1"/>
    </row>
    <row r="4" spans="1:17" ht="17.25">
      <c r="A4" s="97" t="s">
        <v>143</v>
      </c>
      <c r="B4" s="97"/>
      <c r="C4" s="97"/>
      <c r="D4" s="97"/>
      <c r="E4" s="97"/>
      <c r="F4" s="97"/>
      <c r="G4" s="97"/>
      <c r="H4" s="1"/>
      <c r="M4" s="72"/>
      <c r="N4" s="72"/>
      <c r="O4" s="72"/>
      <c r="P4" s="72"/>
      <c r="Q4" s="73"/>
    </row>
    <row r="5" spans="1:17" ht="18" customHeight="1">
      <c r="A5" s="98" t="s">
        <v>1</v>
      </c>
      <c r="B5" s="99" t="s">
        <v>13</v>
      </c>
      <c r="C5" s="99"/>
      <c r="D5" s="100" t="s">
        <v>61</v>
      </c>
      <c r="E5" s="100"/>
      <c r="F5" s="100" t="s">
        <v>14</v>
      </c>
      <c r="G5" s="100"/>
      <c r="H5" s="95" t="s">
        <v>48</v>
      </c>
      <c r="I5" s="95"/>
      <c r="J5" s="3"/>
      <c r="K5" s="4"/>
      <c r="M5" s="72"/>
      <c r="N5" s="72"/>
      <c r="O5" s="72"/>
      <c r="P5" s="72"/>
      <c r="Q5" s="73"/>
    </row>
    <row r="6" spans="1:17" ht="18" customHeight="1">
      <c r="A6" s="98"/>
      <c r="B6" s="99"/>
      <c r="C6" s="99"/>
      <c r="D6" s="100"/>
      <c r="E6" s="100"/>
      <c r="F6" s="100"/>
      <c r="G6" s="100"/>
      <c r="H6" s="95"/>
      <c r="I6" s="95"/>
      <c r="J6" s="94" t="s">
        <v>36</v>
      </c>
      <c r="K6" s="94"/>
      <c r="L6" s="53"/>
      <c r="M6" s="72"/>
      <c r="N6" s="72"/>
      <c r="O6" s="72"/>
      <c r="P6" s="72"/>
      <c r="Q6" s="73"/>
    </row>
    <row r="7" spans="1:17" ht="36.75" customHeight="1">
      <c r="A7" s="98"/>
      <c r="B7" s="78" t="s">
        <v>129</v>
      </c>
      <c r="C7" s="78" t="s">
        <v>135</v>
      </c>
      <c r="D7" s="78" t="s">
        <v>129</v>
      </c>
      <c r="E7" s="78" t="s">
        <v>135</v>
      </c>
      <c r="F7" s="78" t="s">
        <v>129</v>
      </c>
      <c r="G7" s="78" t="s">
        <v>135</v>
      </c>
      <c r="H7" s="78" t="s">
        <v>129</v>
      </c>
      <c r="I7" s="78" t="s">
        <v>135</v>
      </c>
      <c r="J7" s="50" t="s">
        <v>149</v>
      </c>
      <c r="K7" s="50" t="s">
        <v>140</v>
      </c>
      <c r="L7" s="49"/>
      <c r="M7" s="72"/>
      <c r="N7" s="72"/>
      <c r="O7" s="72"/>
      <c r="P7" s="73"/>
      <c r="Q7" s="73"/>
    </row>
    <row r="8" spans="1:17" ht="18" customHeight="1">
      <c r="A8" s="48" t="s">
        <v>15</v>
      </c>
      <c r="B8" s="66">
        <v>3271</v>
      </c>
      <c r="C8" s="66">
        <v>3022</v>
      </c>
      <c r="D8" s="66">
        <v>4304</v>
      </c>
      <c r="E8" s="66">
        <v>4146</v>
      </c>
      <c r="F8" s="66">
        <v>10</v>
      </c>
      <c r="G8" s="66">
        <v>6</v>
      </c>
      <c r="H8" s="84">
        <f>B8-D8</f>
        <v>-1033</v>
      </c>
      <c r="I8" s="84">
        <f>C8-E8</f>
        <v>-1124</v>
      </c>
      <c r="J8" s="81">
        <v>830235</v>
      </c>
      <c r="K8" s="67">
        <v>820473</v>
      </c>
      <c r="L8" s="8"/>
      <c r="M8" s="74"/>
      <c r="N8" s="74"/>
      <c r="O8" s="74"/>
      <c r="P8" s="74"/>
      <c r="Q8" s="74"/>
    </row>
    <row r="9" spans="1:17" ht="18" customHeight="1">
      <c r="A9" s="42" t="s">
        <v>51</v>
      </c>
      <c r="B9" s="66">
        <v>2384</v>
      </c>
      <c r="C9" s="66">
        <v>2268</v>
      </c>
      <c r="D9" s="66">
        <v>3033</v>
      </c>
      <c r="E9" s="66">
        <v>2950</v>
      </c>
      <c r="F9" s="66">
        <v>8</v>
      </c>
      <c r="G9" s="66">
        <v>4</v>
      </c>
      <c r="H9" s="84">
        <f aca="true" t="shared" si="0" ref="H9:H30">B9-D9</f>
        <v>-649</v>
      </c>
      <c r="I9" s="84">
        <f aca="true" t="shared" si="1" ref="I9:I30">C9-E9</f>
        <v>-682</v>
      </c>
      <c r="J9" s="82">
        <v>649451</v>
      </c>
      <c r="K9" s="86">
        <v>641721</v>
      </c>
      <c r="L9" s="8"/>
      <c r="M9" s="75"/>
      <c r="N9" s="76"/>
      <c r="O9" s="76"/>
      <c r="P9" s="76"/>
      <c r="Q9" s="76"/>
    </row>
    <row r="10" spans="1:17" ht="18" customHeight="1">
      <c r="A10" s="42" t="s">
        <v>50</v>
      </c>
      <c r="B10" s="66">
        <v>887</v>
      </c>
      <c r="C10" s="66">
        <v>754</v>
      </c>
      <c r="D10" s="66">
        <v>1271</v>
      </c>
      <c r="E10" s="66">
        <v>1196</v>
      </c>
      <c r="F10" s="66">
        <v>2</v>
      </c>
      <c r="G10" s="66">
        <v>2</v>
      </c>
      <c r="H10" s="84">
        <f t="shared" si="0"/>
        <v>-384</v>
      </c>
      <c r="I10" s="84">
        <f t="shared" si="1"/>
        <v>-442</v>
      </c>
      <c r="J10" s="82">
        <v>180784</v>
      </c>
      <c r="K10" s="67">
        <v>178752</v>
      </c>
      <c r="L10" s="8"/>
      <c r="M10" s="75"/>
      <c r="N10" s="76"/>
      <c r="O10" s="76"/>
      <c r="P10" s="76"/>
      <c r="Q10" s="76"/>
    </row>
    <row r="11" spans="1:17" ht="18" customHeight="1">
      <c r="A11" s="42" t="s">
        <v>58</v>
      </c>
      <c r="B11" s="66">
        <v>43</v>
      </c>
      <c r="C11" s="66">
        <v>45</v>
      </c>
      <c r="D11" s="66">
        <v>80</v>
      </c>
      <c r="E11" s="66">
        <v>62</v>
      </c>
      <c r="F11" s="66"/>
      <c r="G11" s="66"/>
      <c r="H11" s="84">
        <f t="shared" si="0"/>
        <v>-37</v>
      </c>
      <c r="I11" s="84">
        <f t="shared" si="1"/>
        <v>-17</v>
      </c>
      <c r="J11" s="81">
        <v>11494</v>
      </c>
      <c r="K11" s="67">
        <v>11401</v>
      </c>
      <c r="L11" s="8"/>
      <c r="M11" s="77"/>
      <c r="N11" s="74"/>
      <c r="O11" s="74"/>
      <c r="P11" s="74"/>
      <c r="Q11" s="74"/>
    </row>
    <row r="12" spans="1:17" ht="18" customHeight="1">
      <c r="A12" s="42" t="s">
        <v>16</v>
      </c>
      <c r="B12" s="66">
        <v>115</v>
      </c>
      <c r="C12" s="128">
        <v>110</v>
      </c>
      <c r="D12" s="66">
        <v>108</v>
      </c>
      <c r="E12" s="66">
        <v>124</v>
      </c>
      <c r="F12" s="66"/>
      <c r="G12" s="66">
        <v>1</v>
      </c>
      <c r="H12" s="84">
        <f t="shared" si="0"/>
        <v>7</v>
      </c>
      <c r="I12" s="84">
        <f t="shared" si="1"/>
        <v>-14</v>
      </c>
      <c r="J12" s="81">
        <v>17129</v>
      </c>
      <c r="K12" s="67">
        <v>17009</v>
      </c>
      <c r="L12" s="8"/>
      <c r="M12" s="77"/>
      <c r="N12" s="74"/>
      <c r="O12" s="74"/>
      <c r="P12" s="74"/>
      <c r="Q12" s="74"/>
    </row>
    <row r="13" spans="1:17" ht="18" customHeight="1">
      <c r="A13" s="42" t="s">
        <v>17</v>
      </c>
      <c r="B13" s="66">
        <v>78</v>
      </c>
      <c r="C13" s="66">
        <v>56</v>
      </c>
      <c r="D13" s="66">
        <v>125</v>
      </c>
      <c r="E13" s="66">
        <v>102</v>
      </c>
      <c r="F13" s="66"/>
      <c r="G13" s="66"/>
      <c r="H13" s="84">
        <f t="shared" si="0"/>
        <v>-47</v>
      </c>
      <c r="I13" s="84">
        <f t="shared" si="1"/>
        <v>-46</v>
      </c>
      <c r="J13" s="81">
        <v>18716</v>
      </c>
      <c r="K13" s="67">
        <v>18539</v>
      </c>
      <c r="L13" s="8"/>
      <c r="M13" s="77"/>
      <c r="N13" s="74"/>
      <c r="O13" s="74"/>
      <c r="P13" s="74"/>
      <c r="Q13" s="74"/>
    </row>
    <row r="14" spans="1:17" ht="18" customHeight="1">
      <c r="A14" s="42" t="s">
        <v>18</v>
      </c>
      <c r="B14" s="66">
        <v>33</v>
      </c>
      <c r="C14" s="66">
        <v>34</v>
      </c>
      <c r="D14" s="66">
        <v>60</v>
      </c>
      <c r="E14" s="66">
        <v>49</v>
      </c>
      <c r="F14" s="66"/>
      <c r="G14" s="66"/>
      <c r="H14" s="84">
        <f t="shared" si="0"/>
        <v>-27</v>
      </c>
      <c r="I14" s="84">
        <f t="shared" si="1"/>
        <v>-15</v>
      </c>
      <c r="J14" s="81">
        <v>7332</v>
      </c>
      <c r="K14" s="67">
        <v>7210</v>
      </c>
      <c r="L14" s="8"/>
      <c r="M14" s="77"/>
      <c r="N14" s="74"/>
      <c r="O14" s="74"/>
      <c r="P14" s="74"/>
      <c r="Q14" s="74"/>
    </row>
    <row r="15" spans="1:17" ht="18" customHeight="1">
      <c r="A15" s="42" t="s">
        <v>19</v>
      </c>
      <c r="B15" s="66">
        <v>93</v>
      </c>
      <c r="C15" s="66">
        <v>83</v>
      </c>
      <c r="D15" s="66">
        <v>129</v>
      </c>
      <c r="E15" s="66">
        <v>121</v>
      </c>
      <c r="F15" s="66"/>
      <c r="G15" s="66"/>
      <c r="H15" s="84">
        <f t="shared" si="0"/>
        <v>-36</v>
      </c>
      <c r="I15" s="84">
        <f t="shared" si="1"/>
        <v>-38</v>
      </c>
      <c r="J15" s="81">
        <v>18071</v>
      </c>
      <c r="K15" s="67">
        <v>17963</v>
      </c>
      <c r="L15" s="8"/>
      <c r="M15" s="77"/>
      <c r="N15" s="74"/>
      <c r="O15" s="74"/>
      <c r="P15" s="74"/>
      <c r="Q15" s="74"/>
    </row>
    <row r="16" spans="1:17" ht="18" customHeight="1">
      <c r="A16" s="42" t="s">
        <v>20</v>
      </c>
      <c r="B16" s="66">
        <v>157</v>
      </c>
      <c r="C16" s="66">
        <v>160</v>
      </c>
      <c r="D16" s="66">
        <v>301</v>
      </c>
      <c r="E16" s="66">
        <v>295</v>
      </c>
      <c r="F16" s="66">
        <v>2</v>
      </c>
      <c r="G16" s="66">
        <v>2</v>
      </c>
      <c r="H16" s="84">
        <f t="shared" si="0"/>
        <v>-144</v>
      </c>
      <c r="I16" s="84">
        <f t="shared" si="1"/>
        <v>-135</v>
      </c>
      <c r="J16" s="81">
        <v>49744</v>
      </c>
      <c r="K16" s="67">
        <v>48863</v>
      </c>
      <c r="L16" s="8"/>
      <c r="M16" s="77"/>
      <c r="N16" s="74"/>
      <c r="O16" s="74"/>
      <c r="P16" s="74"/>
      <c r="Q16" s="74"/>
    </row>
    <row r="17" spans="1:17" ht="18" customHeight="1">
      <c r="A17" s="42" t="s">
        <v>21</v>
      </c>
      <c r="B17" s="66">
        <v>85</v>
      </c>
      <c r="C17" s="66">
        <v>65</v>
      </c>
      <c r="D17" s="66">
        <v>122</v>
      </c>
      <c r="E17" s="66">
        <v>119</v>
      </c>
      <c r="F17" s="66"/>
      <c r="G17" s="66"/>
      <c r="H17" s="84">
        <f t="shared" si="0"/>
        <v>-37</v>
      </c>
      <c r="I17" s="84">
        <f t="shared" si="1"/>
        <v>-54</v>
      </c>
      <c r="J17" s="81">
        <v>16916</v>
      </c>
      <c r="K17" s="67">
        <v>16657</v>
      </c>
      <c r="L17" s="8"/>
      <c r="M17" s="75"/>
      <c r="N17" s="76"/>
      <c r="O17" s="76"/>
      <c r="P17" s="76"/>
      <c r="Q17" s="76"/>
    </row>
    <row r="18" spans="1:17" ht="18" customHeight="1">
      <c r="A18" s="42" t="s">
        <v>22</v>
      </c>
      <c r="B18" s="66">
        <v>148</v>
      </c>
      <c r="C18" s="66">
        <v>125</v>
      </c>
      <c r="D18" s="66">
        <v>244</v>
      </c>
      <c r="E18" s="66">
        <v>250</v>
      </c>
      <c r="F18" s="66"/>
      <c r="G18" s="66"/>
      <c r="H18" s="84">
        <f t="shared" si="0"/>
        <v>-96</v>
      </c>
      <c r="I18" s="84">
        <f t="shared" si="1"/>
        <v>-125</v>
      </c>
      <c r="J18" s="81">
        <v>42939</v>
      </c>
      <c r="K18" s="67">
        <v>42628</v>
      </c>
      <c r="L18" s="8"/>
      <c r="M18" s="77"/>
      <c r="N18" s="74"/>
      <c r="O18" s="74"/>
      <c r="P18" s="74"/>
      <c r="Q18" s="74"/>
    </row>
    <row r="19" spans="1:17" ht="18" customHeight="1">
      <c r="A19" s="42" t="s">
        <v>23</v>
      </c>
      <c r="B19" s="66">
        <v>118</v>
      </c>
      <c r="C19" s="66">
        <v>99</v>
      </c>
      <c r="D19" s="66">
        <v>117</v>
      </c>
      <c r="E19" s="66">
        <v>116</v>
      </c>
      <c r="F19" s="66"/>
      <c r="G19" s="66"/>
      <c r="H19" s="84">
        <f t="shared" si="0"/>
        <v>1</v>
      </c>
      <c r="I19" s="84">
        <f t="shared" si="1"/>
        <v>-17</v>
      </c>
      <c r="J19" s="81">
        <v>24392</v>
      </c>
      <c r="K19" s="67">
        <v>24468</v>
      </c>
      <c r="L19" s="8"/>
      <c r="M19" s="75"/>
      <c r="N19" s="76"/>
      <c r="O19" s="76"/>
      <c r="P19" s="76"/>
      <c r="Q19" s="76"/>
    </row>
    <row r="20" spans="1:17" ht="18" customHeight="1">
      <c r="A20" s="42" t="s">
        <v>24</v>
      </c>
      <c r="B20" s="66">
        <v>67</v>
      </c>
      <c r="C20" s="66">
        <v>49</v>
      </c>
      <c r="D20" s="66">
        <v>90</v>
      </c>
      <c r="E20" s="66">
        <v>79</v>
      </c>
      <c r="F20" s="66"/>
      <c r="G20" s="66"/>
      <c r="H20" s="84">
        <f t="shared" si="0"/>
        <v>-23</v>
      </c>
      <c r="I20" s="84">
        <f t="shared" si="1"/>
        <v>-30</v>
      </c>
      <c r="J20" s="81">
        <v>12541</v>
      </c>
      <c r="K20" s="67">
        <v>12407</v>
      </c>
      <c r="L20" s="8"/>
      <c r="M20" s="75"/>
      <c r="N20" s="76"/>
      <c r="O20" s="76"/>
      <c r="P20" s="76"/>
      <c r="Q20" s="76"/>
    </row>
    <row r="21" spans="1:17" ht="18" customHeight="1">
      <c r="A21" s="42" t="s">
        <v>25</v>
      </c>
      <c r="B21" s="66">
        <v>37</v>
      </c>
      <c r="C21" s="66">
        <v>29</v>
      </c>
      <c r="D21" s="66">
        <v>103</v>
      </c>
      <c r="E21" s="66">
        <v>100</v>
      </c>
      <c r="F21" s="66"/>
      <c r="G21" s="66"/>
      <c r="H21" s="84">
        <f t="shared" si="0"/>
        <v>-66</v>
      </c>
      <c r="I21" s="84">
        <f t="shared" si="1"/>
        <v>-71</v>
      </c>
      <c r="J21" s="81">
        <v>10886</v>
      </c>
      <c r="K21" s="67">
        <v>10612</v>
      </c>
      <c r="L21" s="8"/>
      <c r="M21" s="77"/>
      <c r="N21" s="74"/>
      <c r="O21" s="74"/>
      <c r="P21" s="74"/>
      <c r="Q21" s="74"/>
    </row>
    <row r="22" spans="1:17" ht="18" customHeight="1">
      <c r="A22" s="42" t="s">
        <v>26</v>
      </c>
      <c r="B22" s="66">
        <v>49</v>
      </c>
      <c r="C22" s="66">
        <v>52</v>
      </c>
      <c r="D22" s="66">
        <v>88</v>
      </c>
      <c r="E22" s="66">
        <v>86</v>
      </c>
      <c r="F22" s="66"/>
      <c r="G22" s="66"/>
      <c r="H22" s="84">
        <f t="shared" si="0"/>
        <v>-39</v>
      </c>
      <c r="I22" s="84">
        <f t="shared" si="1"/>
        <v>-34</v>
      </c>
      <c r="J22" s="81">
        <v>17153</v>
      </c>
      <c r="K22" s="67">
        <v>16900</v>
      </c>
      <c r="L22" s="8"/>
      <c r="M22" s="77"/>
      <c r="N22" s="74"/>
      <c r="O22" s="74"/>
      <c r="P22" s="74"/>
      <c r="Q22" s="74"/>
    </row>
    <row r="23" spans="1:17" ht="18" customHeight="1">
      <c r="A23" s="42" t="s">
        <v>27</v>
      </c>
      <c r="B23" s="66">
        <v>103</v>
      </c>
      <c r="C23" s="66">
        <v>100</v>
      </c>
      <c r="D23" s="66">
        <v>175</v>
      </c>
      <c r="E23" s="66">
        <v>167</v>
      </c>
      <c r="F23" s="66"/>
      <c r="G23" s="66"/>
      <c r="H23" s="84">
        <f t="shared" si="0"/>
        <v>-72</v>
      </c>
      <c r="I23" s="84">
        <f t="shared" si="1"/>
        <v>-67</v>
      </c>
      <c r="J23" s="81">
        <v>25377</v>
      </c>
      <c r="K23" s="67">
        <v>24998</v>
      </c>
      <c r="L23" s="8"/>
      <c r="M23" s="77"/>
      <c r="N23" s="74"/>
      <c r="O23" s="74"/>
      <c r="P23" s="74"/>
      <c r="Q23" s="74"/>
    </row>
    <row r="24" spans="1:17" ht="18" customHeight="1">
      <c r="A24" s="42" t="s">
        <v>28</v>
      </c>
      <c r="B24" s="66">
        <v>155</v>
      </c>
      <c r="C24" s="66">
        <v>126</v>
      </c>
      <c r="D24" s="66">
        <v>189</v>
      </c>
      <c r="E24" s="66">
        <v>172</v>
      </c>
      <c r="F24" s="66"/>
      <c r="G24" s="66">
        <v>1</v>
      </c>
      <c r="H24" s="84">
        <f t="shared" si="0"/>
        <v>-34</v>
      </c>
      <c r="I24" s="84">
        <f t="shared" si="1"/>
        <v>-46</v>
      </c>
      <c r="J24" s="81">
        <v>23769</v>
      </c>
      <c r="K24" s="67">
        <v>23493</v>
      </c>
      <c r="L24" s="8"/>
      <c r="M24" s="75"/>
      <c r="N24" s="76"/>
      <c r="O24" s="76"/>
      <c r="P24" s="76"/>
      <c r="Q24" s="76"/>
    </row>
    <row r="25" spans="1:17" ht="18" customHeight="1">
      <c r="A25" s="42" t="s">
        <v>29</v>
      </c>
      <c r="B25" s="66">
        <v>53</v>
      </c>
      <c r="C25" s="66">
        <v>42</v>
      </c>
      <c r="D25" s="66">
        <v>92</v>
      </c>
      <c r="E25" s="66">
        <v>70</v>
      </c>
      <c r="F25" s="66"/>
      <c r="G25" s="66"/>
      <c r="H25" s="84">
        <f t="shared" si="0"/>
        <v>-39</v>
      </c>
      <c r="I25" s="84">
        <f t="shared" si="1"/>
        <v>-28</v>
      </c>
      <c r="J25" s="81">
        <v>11166</v>
      </c>
      <c r="K25" s="67">
        <v>11056</v>
      </c>
      <c r="L25" s="8"/>
      <c r="M25" s="75"/>
      <c r="N25" s="76"/>
      <c r="O25" s="76"/>
      <c r="P25" s="76"/>
      <c r="Q25" s="76"/>
    </row>
    <row r="26" spans="1:17" ht="18" customHeight="1">
      <c r="A26" s="42" t="s">
        <v>30</v>
      </c>
      <c r="B26" s="66">
        <v>944</v>
      </c>
      <c r="C26" s="66">
        <v>975</v>
      </c>
      <c r="D26" s="66">
        <v>1100</v>
      </c>
      <c r="E26" s="66">
        <v>1084</v>
      </c>
      <c r="F26" s="66">
        <v>3</v>
      </c>
      <c r="G26" s="66"/>
      <c r="H26" s="84">
        <f t="shared" si="0"/>
        <v>-156</v>
      </c>
      <c r="I26" s="84">
        <f t="shared" si="1"/>
        <v>-109</v>
      </c>
      <c r="J26" s="81">
        <v>260345</v>
      </c>
      <c r="K26" s="67">
        <v>259884</v>
      </c>
      <c r="L26" s="8"/>
      <c r="M26" s="77"/>
      <c r="N26" s="74"/>
      <c r="O26" s="74"/>
      <c r="P26" s="74"/>
      <c r="Q26" s="74"/>
    </row>
    <row r="27" spans="1:17" ht="18" customHeight="1">
      <c r="A27" s="42" t="s">
        <v>31</v>
      </c>
      <c r="B27" s="66">
        <v>269</v>
      </c>
      <c r="C27" s="66">
        <v>240</v>
      </c>
      <c r="D27" s="66">
        <v>316</v>
      </c>
      <c r="E27" s="66">
        <v>312</v>
      </c>
      <c r="F27" s="66">
        <v>2</v>
      </c>
      <c r="G27" s="66"/>
      <c r="H27" s="84">
        <f t="shared" si="0"/>
        <v>-47</v>
      </c>
      <c r="I27" s="84">
        <f t="shared" si="1"/>
        <v>-72</v>
      </c>
      <c r="J27" s="81">
        <v>74756</v>
      </c>
      <c r="K27" s="67">
        <v>73123</v>
      </c>
      <c r="L27" s="8"/>
      <c r="M27" s="77"/>
      <c r="N27" s="74"/>
      <c r="O27" s="74"/>
      <c r="P27" s="74"/>
      <c r="Q27" s="74"/>
    </row>
    <row r="28" spans="1:17" ht="18" customHeight="1">
      <c r="A28" s="42" t="s">
        <v>32</v>
      </c>
      <c r="B28" s="66">
        <v>74</v>
      </c>
      <c r="C28" s="66">
        <v>74</v>
      </c>
      <c r="D28" s="66">
        <v>164</v>
      </c>
      <c r="E28" s="66">
        <v>180</v>
      </c>
      <c r="F28" s="66"/>
      <c r="G28" s="66">
        <v>1</v>
      </c>
      <c r="H28" s="84">
        <f t="shared" si="0"/>
        <v>-90</v>
      </c>
      <c r="I28" s="84">
        <f t="shared" si="1"/>
        <v>-106</v>
      </c>
      <c r="J28" s="81">
        <v>27569</v>
      </c>
      <c r="K28" s="67">
        <v>26779</v>
      </c>
      <c r="L28" s="8"/>
      <c r="M28" s="77"/>
      <c r="N28" s="74"/>
      <c r="O28" s="74"/>
      <c r="P28" s="74"/>
      <c r="Q28" s="74"/>
    </row>
    <row r="29" spans="1:17" ht="18" customHeight="1">
      <c r="A29" s="42" t="s">
        <v>33</v>
      </c>
      <c r="B29" s="66">
        <v>193</v>
      </c>
      <c r="C29" s="66">
        <v>169</v>
      </c>
      <c r="D29" s="66">
        <v>163</v>
      </c>
      <c r="E29" s="66">
        <v>161</v>
      </c>
      <c r="F29" s="66">
        <v>1</v>
      </c>
      <c r="G29" s="66"/>
      <c r="H29" s="84">
        <f t="shared" si="0"/>
        <v>30</v>
      </c>
      <c r="I29" s="84">
        <f t="shared" si="1"/>
        <v>8</v>
      </c>
      <c r="J29" s="81">
        <v>43691</v>
      </c>
      <c r="K29" s="67">
        <v>42780</v>
      </c>
      <c r="L29" s="8"/>
      <c r="M29" s="77"/>
      <c r="N29" s="74"/>
      <c r="O29" s="74"/>
      <c r="P29" s="74"/>
      <c r="Q29" s="74"/>
    </row>
    <row r="30" spans="1:17" ht="18" customHeight="1">
      <c r="A30" s="42" t="s">
        <v>34</v>
      </c>
      <c r="B30" s="66">
        <v>457</v>
      </c>
      <c r="C30" s="66">
        <v>389</v>
      </c>
      <c r="D30" s="66">
        <v>538</v>
      </c>
      <c r="E30" s="66">
        <v>497</v>
      </c>
      <c r="F30" s="66">
        <v>2</v>
      </c>
      <c r="G30" s="66">
        <v>1</v>
      </c>
      <c r="H30" s="84">
        <f t="shared" si="0"/>
        <v>-81</v>
      </c>
      <c r="I30" s="84">
        <f t="shared" si="1"/>
        <v>-108</v>
      </c>
      <c r="J30" s="81">
        <v>116249</v>
      </c>
      <c r="K30" s="67">
        <v>113703</v>
      </c>
      <c r="L30" s="8"/>
      <c r="M30" s="77"/>
      <c r="N30" s="74"/>
      <c r="O30" s="74"/>
      <c r="P30" s="74"/>
      <c r="Q30" s="74"/>
    </row>
    <row r="31" spans="1:10" ht="32.25" customHeight="1">
      <c r="A31" s="90" t="s">
        <v>138</v>
      </c>
      <c r="B31" s="90"/>
      <c r="C31" s="91"/>
      <c r="D31" s="39"/>
      <c r="F31" s="39"/>
      <c r="G31" s="39"/>
      <c r="H31" s="5"/>
      <c r="I31" s="3"/>
      <c r="J31" s="3"/>
    </row>
    <row r="32" spans="1:11" ht="17.25">
      <c r="A32" s="93" t="s">
        <v>141</v>
      </c>
      <c r="B32" s="93"/>
      <c r="C32" s="93"/>
      <c r="D32" s="5"/>
      <c r="E32" s="5"/>
      <c r="F32" s="5"/>
      <c r="G32" s="5"/>
      <c r="H32" s="5"/>
      <c r="I32" s="3"/>
      <c r="J32" s="3"/>
      <c r="K32" s="3"/>
    </row>
    <row r="33" spans="1:8" ht="17.25">
      <c r="A33" s="3"/>
      <c r="B33" s="3"/>
      <c r="C33" s="5"/>
      <c r="D33" s="5"/>
      <c r="E33" s="5"/>
      <c r="F33" s="5"/>
      <c r="G33" s="5"/>
      <c r="H33" s="5"/>
    </row>
    <row r="34" spans="1:8" ht="17.25">
      <c r="A34" s="3"/>
      <c r="B34" s="3"/>
      <c r="C34" s="5"/>
      <c r="D34" s="5"/>
      <c r="E34" s="5"/>
      <c r="F34" s="5"/>
      <c r="G34" s="5"/>
      <c r="H34" s="5"/>
    </row>
    <row r="35" spans="1:7" ht="17.25">
      <c r="A35" s="3"/>
      <c r="B35" s="3"/>
      <c r="C35" s="3"/>
      <c r="D35" s="3"/>
      <c r="E35" s="3"/>
      <c r="F35" s="3"/>
      <c r="G35" s="3"/>
    </row>
    <row r="36" spans="1:7" ht="17.25">
      <c r="A36" s="3"/>
      <c r="B36" s="3"/>
      <c r="C36" s="3"/>
      <c r="D36" s="3"/>
      <c r="E36" s="3"/>
      <c r="F36" s="3"/>
      <c r="G36" s="3"/>
    </row>
    <row r="37" spans="1:7" ht="17.25">
      <c r="A37" s="3"/>
      <c r="B37" s="3"/>
      <c r="C37" s="3"/>
      <c r="D37" s="3"/>
      <c r="E37" s="3"/>
      <c r="F37" s="3"/>
      <c r="G37" s="3"/>
    </row>
    <row r="38" spans="1:7" ht="17.25">
      <c r="A38" s="3"/>
      <c r="B38" s="3"/>
      <c r="C38" s="3"/>
      <c r="D38" s="3"/>
      <c r="E38" s="3"/>
      <c r="F38" s="3"/>
      <c r="G38" s="3"/>
    </row>
  </sheetData>
  <sheetProtection/>
  <mergeCells count="9">
    <mergeCell ref="A32:C32"/>
    <mergeCell ref="J6:K6"/>
    <mergeCell ref="H5:I6"/>
    <mergeCell ref="A3:G3"/>
    <mergeCell ref="A4:G4"/>
    <mergeCell ref="A5:A7"/>
    <mergeCell ref="B5:C6"/>
    <mergeCell ref="D5:E6"/>
    <mergeCell ref="F5:G6"/>
  </mergeCells>
  <printOptions horizontalCentered="1" verticalCentered="1"/>
  <pageMargins left="0.7874015748031497" right="0.7874015748031497" top="0.5118110236220472" bottom="0.4724409448818898" header="0.2362204724409449" footer="0.1574803149606299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view="pageBreakPreview" zoomScale="66" zoomScaleSheetLayoutView="66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8" sqref="L8:L30"/>
    </sheetView>
  </sheetViews>
  <sheetFormatPr defaultColWidth="9.125" defaultRowHeight="12.75" outlineLevelCol="1"/>
  <cols>
    <col min="1" max="1" width="70.125" style="2" customWidth="1"/>
    <col min="2" max="2" width="10.375" style="2" customWidth="1" outlineLevel="1"/>
    <col min="3" max="3" width="10.875" style="2" customWidth="1" outlineLevel="1"/>
    <col min="4" max="4" width="9.50390625" style="2" customWidth="1" outlineLevel="1"/>
    <col min="5" max="5" width="9.875" style="2" customWidth="1" outlineLevel="1"/>
    <col min="6" max="6" width="8.375" style="2" customWidth="1" outlineLevel="1"/>
    <col min="7" max="7" width="9.50390625" style="2" customWidth="1" outlineLevel="1"/>
    <col min="8" max="8" width="12.00390625" style="2" customWidth="1" outlineLevel="1"/>
    <col min="9" max="9" width="8.50390625" style="2" customWidth="1" outlineLevel="1"/>
    <col min="10" max="10" width="7.50390625" style="38" customWidth="1" outlineLevel="1"/>
    <col min="11" max="11" width="9.50390625" style="38" customWidth="1" outlineLevel="1"/>
    <col min="12" max="12" width="10.875" style="38" customWidth="1" outlineLevel="1"/>
    <col min="13" max="14" width="9.125" style="12" customWidth="1"/>
    <col min="15" max="15" width="9.125" style="13" customWidth="1"/>
    <col min="16" max="16384" width="9.125" style="2" customWidth="1"/>
  </cols>
  <sheetData>
    <row r="1" spans="1:12" ht="17.25">
      <c r="A1" s="96" t="s">
        <v>55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7.25">
      <c r="A2" s="97" t="s">
        <v>142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7.2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8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8" customHeight="1">
      <c r="A5" s="95" t="s">
        <v>1</v>
      </c>
      <c r="B5" s="104" t="s">
        <v>52</v>
      </c>
      <c r="C5" s="104"/>
      <c r="D5" s="104"/>
      <c r="E5" s="104" t="s">
        <v>53</v>
      </c>
      <c r="F5" s="104"/>
      <c r="G5" s="104"/>
      <c r="H5" s="104" t="s">
        <v>11</v>
      </c>
      <c r="I5" s="104"/>
      <c r="J5" s="104" t="s">
        <v>54</v>
      </c>
      <c r="K5" s="104"/>
      <c r="L5" s="104"/>
    </row>
    <row r="6" spans="1:12" ht="32.25" customHeight="1">
      <c r="A6" s="95"/>
      <c r="B6" s="101" t="s">
        <v>62</v>
      </c>
      <c r="C6" s="101"/>
      <c r="D6" s="101"/>
      <c r="E6" s="101" t="s">
        <v>62</v>
      </c>
      <c r="F6" s="101"/>
      <c r="G6" s="101"/>
      <c r="H6" s="101" t="s">
        <v>131</v>
      </c>
      <c r="I6" s="101"/>
      <c r="J6" s="101" t="s">
        <v>130</v>
      </c>
      <c r="K6" s="101"/>
      <c r="L6" s="101"/>
    </row>
    <row r="7" spans="1:12" ht="18.75" customHeight="1">
      <c r="A7" s="103"/>
      <c r="B7" s="40">
        <v>2019</v>
      </c>
      <c r="C7" s="40">
        <v>2020</v>
      </c>
      <c r="D7" s="40" t="s">
        <v>12</v>
      </c>
      <c r="E7" s="40">
        <v>2019</v>
      </c>
      <c r="F7" s="40">
        <v>2020</v>
      </c>
      <c r="G7" s="40" t="s">
        <v>12</v>
      </c>
      <c r="H7" s="40">
        <v>2019</v>
      </c>
      <c r="I7" s="40">
        <v>2020</v>
      </c>
      <c r="J7" s="40">
        <v>2019</v>
      </c>
      <c r="K7" s="40">
        <v>2020</v>
      </c>
      <c r="L7" s="40" t="s">
        <v>12</v>
      </c>
    </row>
    <row r="8" spans="1:15" ht="18" customHeight="1">
      <c r="A8" s="44" t="s">
        <v>15</v>
      </c>
      <c r="B8" s="43">
        <f>'родив.,умерш. абс.цифры'!B8*1000/'родив.,умерш. абс.цифры'!J8</f>
        <v>3.939848356188308</v>
      </c>
      <c r="C8" s="43">
        <f>'родив.,умерш. абс.цифры'!C8*1000/'родив.,умерш. абс.цифры'!K8</f>
        <v>3.6832412523020257</v>
      </c>
      <c r="D8" s="43">
        <f aca="true" t="shared" si="0" ref="D8:D30">ROUND(C8/B8*100-100,2)</f>
        <v>-6.51</v>
      </c>
      <c r="E8" s="43">
        <f>'родив.,умерш. абс.цифры'!D8*1000/'родив.,умерш. абс.цифры'!J8</f>
        <v>5.184074388576728</v>
      </c>
      <c r="F8" s="43">
        <f>'родив.,умерш. абс.цифры'!E8*1000/'родив.,умерш. абс.цифры'!K8</f>
        <v>5.053182737274718</v>
      </c>
      <c r="G8" s="43">
        <f aca="true" t="shared" si="1" ref="G8:G30">ROUND(F8/E8*100-100,2)</f>
        <v>-2.52</v>
      </c>
      <c r="H8" s="51">
        <f>B8-E8</f>
        <v>-1.2442260323884198</v>
      </c>
      <c r="I8" s="51">
        <f>C8-F8</f>
        <v>-1.3699414849726925</v>
      </c>
      <c r="J8" s="68">
        <v>2.9</v>
      </c>
      <c r="K8" s="68">
        <v>1.8</v>
      </c>
      <c r="L8" s="43">
        <f>K8/J8*100-100</f>
        <v>-37.93103448275862</v>
      </c>
      <c r="M8" s="28"/>
      <c r="N8" s="2"/>
      <c r="O8" s="14"/>
    </row>
    <row r="9" spans="1:15" ht="18" customHeight="1">
      <c r="A9" s="44" t="s">
        <v>51</v>
      </c>
      <c r="B9" s="43">
        <f>'родив.,умерш. абс.цифры'!B9*1000/'родив.,умерш. абс.цифры'!J9</f>
        <v>3.670792715693717</v>
      </c>
      <c r="C9" s="43">
        <f>'родив.,умерш. абс.цифры'!C9*1000/'родив.,умерш. абс.цифры'!K9</f>
        <v>3.5342461911017407</v>
      </c>
      <c r="D9" s="43">
        <f t="shared" si="0"/>
        <v>-3.72</v>
      </c>
      <c r="E9" s="43">
        <f>'родив.,умерш. абс.цифры'!D9*1000/'родив.,умерш. абс.цифры'!J9</f>
        <v>4.6700982830113436</v>
      </c>
      <c r="F9" s="43">
        <f>'родив.,умерш. абс.цифры'!E9*1000/'родив.,умерш. абс.цифры'!K9</f>
        <v>4.597013343805174</v>
      </c>
      <c r="G9" s="43">
        <f t="shared" si="1"/>
        <v>-1.56</v>
      </c>
      <c r="H9" s="51">
        <f aca="true" t="shared" si="2" ref="H9:H30">B9-E9</f>
        <v>-0.9993055673176268</v>
      </c>
      <c r="I9" s="51">
        <f aca="true" t="shared" si="3" ref="I9:I30">C9-F9</f>
        <v>-1.0627671527034335</v>
      </c>
      <c r="J9" s="68">
        <v>3</v>
      </c>
      <c r="K9" s="68">
        <v>1.6</v>
      </c>
      <c r="L9" s="43">
        <f aca="true" t="shared" si="4" ref="L9:L30">K9/J9*100-100</f>
        <v>-46.666666666666664</v>
      </c>
      <c r="M9" s="29"/>
      <c r="N9" s="2"/>
      <c r="O9" s="14"/>
    </row>
    <row r="10" spans="1:15" ht="18" customHeight="1">
      <c r="A10" s="44" t="s">
        <v>57</v>
      </c>
      <c r="B10" s="43">
        <f>'родив.,умерш. абс.цифры'!B10*1000/'родив.,умерш. абс.цифры'!J10</f>
        <v>4.906407646694397</v>
      </c>
      <c r="C10" s="43">
        <f>'родив.,умерш. абс.цифры'!C10*1000/'родив.,умерш. абс.цифры'!K10</f>
        <v>4.218134622269961</v>
      </c>
      <c r="D10" s="43">
        <f t="shared" si="0"/>
        <v>-14.03</v>
      </c>
      <c r="E10" s="43">
        <f>'родив.,умерш. абс.цифры'!D10*1000/'родив.,умерш. абс.цифры'!J10</f>
        <v>7.030489423842818</v>
      </c>
      <c r="F10" s="43">
        <f>'родив.,умерш. абс.цифры'!E10*1000/'родив.,умерш. абс.цифры'!K10</f>
        <v>6.690834228428213</v>
      </c>
      <c r="G10" s="43">
        <f t="shared" si="1"/>
        <v>-4.83</v>
      </c>
      <c r="H10" s="51">
        <f t="shared" si="2"/>
        <v>-2.1240817771484206</v>
      </c>
      <c r="I10" s="51">
        <f t="shared" si="3"/>
        <v>-2.472699606158252</v>
      </c>
      <c r="J10" s="68">
        <v>2.3</v>
      </c>
      <c r="K10" s="68">
        <v>2.4</v>
      </c>
      <c r="L10" s="43">
        <f t="shared" si="4"/>
        <v>4.347826086956516</v>
      </c>
      <c r="M10" s="29"/>
      <c r="N10" s="2"/>
      <c r="O10" s="14"/>
    </row>
    <row r="11" spans="1:15" ht="18" customHeight="1">
      <c r="A11" s="42" t="s">
        <v>58</v>
      </c>
      <c r="B11" s="43">
        <f>'родив.,умерш. абс.цифры'!B11*1000/'родив.,умерш. абс.цифры'!J11</f>
        <v>3.7410823038106837</v>
      </c>
      <c r="C11" s="43">
        <f>'родив.,умерш. абс.цифры'!C11*1000/'родив.,умерш. абс.цифры'!K11</f>
        <v>3.9470221910358743</v>
      </c>
      <c r="D11" s="43">
        <f t="shared" si="0"/>
        <v>5.5</v>
      </c>
      <c r="E11" s="43">
        <f>'родив.,умерш. абс.цифры'!D11*1000/'родив.,умерш. абс.цифры'!J11</f>
        <v>6.960153123368714</v>
      </c>
      <c r="F11" s="43">
        <f>'родив.,умерш. абс.цифры'!E11*1000/'родив.,умерш. абс.цифры'!K11</f>
        <v>5.438119463204982</v>
      </c>
      <c r="G11" s="43">
        <f t="shared" si="1"/>
        <v>-21.87</v>
      </c>
      <c r="H11" s="51">
        <f t="shared" si="2"/>
        <v>-3.2190708195580306</v>
      </c>
      <c r="I11" s="51">
        <f t="shared" si="3"/>
        <v>-1.491097272169108</v>
      </c>
      <c r="J11" s="65"/>
      <c r="K11" s="65"/>
      <c r="L11" s="43" t="e">
        <f t="shared" si="4"/>
        <v>#DIV/0!</v>
      </c>
      <c r="M11" s="29"/>
      <c r="N11" s="2"/>
      <c r="O11" s="14"/>
    </row>
    <row r="12" spans="1:15" ht="18" customHeight="1">
      <c r="A12" s="44" t="s">
        <v>16</v>
      </c>
      <c r="B12" s="43">
        <f>'родив.,умерш. абс.цифры'!B12*1000/'родив.,умерш. абс.цифры'!J12</f>
        <v>6.7137602895674</v>
      </c>
      <c r="C12" s="43">
        <f>'родив.,умерш. абс.цифры'!C12*1000/'родив.,умерш. абс.цифры'!K12</f>
        <v>6.467164442354048</v>
      </c>
      <c r="D12" s="43">
        <f t="shared" si="0"/>
        <v>-3.67</v>
      </c>
      <c r="E12" s="43">
        <f>'родив.,умерш. абс.цифры'!D12*1000/'родив.,умерш. абс.цифры'!J12</f>
        <v>6.305096619767646</v>
      </c>
      <c r="F12" s="43">
        <f>'родив.,умерш. абс.цифры'!E12*1000/'родив.,умерш. абс.цифры'!K12</f>
        <v>7.290258098653654</v>
      </c>
      <c r="G12" s="43">
        <f t="shared" si="1"/>
        <v>15.62</v>
      </c>
      <c r="H12" s="51">
        <f t="shared" si="2"/>
        <v>0.4086636697997541</v>
      </c>
      <c r="I12" s="51">
        <f t="shared" si="3"/>
        <v>-0.8230936562996058</v>
      </c>
      <c r="J12" s="52"/>
      <c r="K12" s="68">
        <v>9.3</v>
      </c>
      <c r="L12" s="43" t="e">
        <f t="shared" si="4"/>
        <v>#DIV/0!</v>
      </c>
      <c r="M12" s="30"/>
      <c r="N12" s="2"/>
      <c r="O12" s="14"/>
    </row>
    <row r="13" spans="1:15" ht="18" customHeight="1">
      <c r="A13" s="44" t="s">
        <v>17</v>
      </c>
      <c r="B13" s="43">
        <f>'родив.,умерш. абс.цифры'!B13*1000/'родив.,умерш. абс.цифры'!J13</f>
        <v>4.167557170335542</v>
      </c>
      <c r="C13" s="43">
        <f>'родив.,умерш. абс.цифры'!C13*1000/'родив.,умерш. абс.цифры'!K13</f>
        <v>3.020659150979017</v>
      </c>
      <c r="D13" s="43">
        <f t="shared" si="0"/>
        <v>-27.52</v>
      </c>
      <c r="E13" s="43">
        <f>'родив.,умерш. абс.цифры'!D13*1000/'родив.,умерш. абс.цифры'!J13</f>
        <v>6.678777516563368</v>
      </c>
      <c r="F13" s="43">
        <f>'родив.,умерш. абс.цифры'!E13*1000/'родив.,умерш. абс.цифры'!K13</f>
        <v>5.501914882140353</v>
      </c>
      <c r="G13" s="43">
        <f t="shared" si="1"/>
        <v>-17.62</v>
      </c>
      <c r="H13" s="51">
        <f t="shared" si="2"/>
        <v>-2.5112203462278266</v>
      </c>
      <c r="I13" s="51">
        <f t="shared" si="3"/>
        <v>-2.481255731161336</v>
      </c>
      <c r="J13" s="52"/>
      <c r="K13" s="52"/>
      <c r="L13" s="43" t="e">
        <f t="shared" si="4"/>
        <v>#DIV/0!</v>
      </c>
      <c r="M13" s="30"/>
      <c r="N13" s="2"/>
      <c r="O13" s="14"/>
    </row>
    <row r="14" spans="1:15" ht="18" customHeight="1">
      <c r="A14" s="44" t="s">
        <v>18</v>
      </c>
      <c r="B14" s="43">
        <f>'родив.,умерш. абс.цифры'!B14*1000/'родив.,умерш. абс.цифры'!J14</f>
        <v>4.500818330605565</v>
      </c>
      <c r="C14" s="43">
        <f>'родив.,умерш. абс.цифры'!C14*1000/'родив.,умерш. абс.цифры'!K14</f>
        <v>4.715672676837725</v>
      </c>
      <c r="D14" s="43">
        <f t="shared" si="0"/>
        <v>4.77</v>
      </c>
      <c r="E14" s="43">
        <f>'родив.,умерш. абс.цифры'!D14*1000/'родив.,умерш. абс.цифры'!J14</f>
        <v>8.183306055646481</v>
      </c>
      <c r="F14" s="43">
        <f>'родив.,умерш. абс.цифры'!E14*1000/'родив.,умерш. абс.цифры'!K14</f>
        <v>6.796116504854369</v>
      </c>
      <c r="G14" s="43">
        <f t="shared" si="1"/>
        <v>-16.95</v>
      </c>
      <c r="H14" s="51">
        <f t="shared" si="2"/>
        <v>-3.6824877250409163</v>
      </c>
      <c r="I14" s="51">
        <f t="shared" si="3"/>
        <v>-2.0804438280166435</v>
      </c>
      <c r="J14" s="52"/>
      <c r="K14" s="52"/>
      <c r="L14" s="43" t="e">
        <f t="shared" si="4"/>
        <v>#DIV/0!</v>
      </c>
      <c r="M14" s="30"/>
      <c r="N14" s="2"/>
      <c r="O14" s="14"/>
    </row>
    <row r="15" spans="1:15" ht="18" customHeight="1">
      <c r="A15" s="44" t="s">
        <v>19</v>
      </c>
      <c r="B15" s="43">
        <f>'родив.,умерш. абс.цифры'!B15*1000/'родив.,умерш. абс.цифры'!J15</f>
        <v>5.146367107520336</v>
      </c>
      <c r="C15" s="43">
        <f>'родив.,умерш. абс.цифры'!C15*1000/'родив.,умерш. абс.цифры'!K15</f>
        <v>4.620609029672104</v>
      </c>
      <c r="D15" s="43">
        <f t="shared" si="0"/>
        <v>-10.22</v>
      </c>
      <c r="E15" s="43">
        <f>'родив.,умерш. абс.цифры'!D15*1000/'родив.,умерш. абс.цифры'!J15</f>
        <v>7.138509213657241</v>
      </c>
      <c r="F15" s="43">
        <f>'родив.,умерш. абс.цифры'!E15*1000/'родив.,умерш. абс.цифры'!K15</f>
        <v>6.736068585425597</v>
      </c>
      <c r="G15" s="43">
        <f t="shared" si="1"/>
        <v>-5.64</v>
      </c>
      <c r="H15" s="51">
        <f t="shared" si="2"/>
        <v>-1.992142106136905</v>
      </c>
      <c r="I15" s="51">
        <f t="shared" si="3"/>
        <v>-2.1154595557534934</v>
      </c>
      <c r="J15" s="52"/>
      <c r="K15" s="52"/>
      <c r="L15" s="43" t="e">
        <f t="shared" si="4"/>
        <v>#DIV/0!</v>
      </c>
      <c r="M15" s="30"/>
      <c r="N15" s="2"/>
      <c r="O15" s="14"/>
    </row>
    <row r="16" spans="1:15" ht="18" customHeight="1">
      <c r="A16" s="44" t="s">
        <v>20</v>
      </c>
      <c r="B16" s="43">
        <f>'родив.,умерш. абс.цифры'!B16*1000/'родив.,умерш. абс.цифры'!J16</f>
        <v>3.156159536828562</v>
      </c>
      <c r="C16" s="43">
        <f>'родив.,умерш. абс.цифры'!C16*1000/'родив.,умерш. абс.цифры'!K16</f>
        <v>3.2744612487976585</v>
      </c>
      <c r="D16" s="43">
        <f t="shared" si="0"/>
        <v>3.75</v>
      </c>
      <c r="E16" s="43">
        <f>'родив.,умерш. абс.цифры'!D16*1000/'родив.,умерш. абс.цифры'!J16</f>
        <v>6.050981022836925</v>
      </c>
      <c r="F16" s="43">
        <f>'родив.,умерш. абс.цифры'!E16*1000/'родив.,умерш. абс.цифры'!K16</f>
        <v>6.037287927470683</v>
      </c>
      <c r="G16" s="43">
        <f t="shared" si="1"/>
        <v>-0.23</v>
      </c>
      <c r="H16" s="51">
        <f t="shared" si="2"/>
        <v>-2.894821486008363</v>
      </c>
      <c r="I16" s="51">
        <f t="shared" si="3"/>
        <v>-2.762826678673025</v>
      </c>
      <c r="J16" s="52">
        <v>11.3</v>
      </c>
      <c r="K16" s="68">
        <v>11.7</v>
      </c>
      <c r="L16" s="43">
        <f t="shared" si="4"/>
        <v>3.539823008849538</v>
      </c>
      <c r="M16" s="30"/>
      <c r="N16" s="2"/>
      <c r="O16" s="14"/>
    </row>
    <row r="17" spans="1:15" ht="18" customHeight="1">
      <c r="A17" s="44" t="s">
        <v>21</v>
      </c>
      <c r="B17" s="43">
        <f>'родив.,умерш. абс.цифры'!B17*1000/'родив.,умерш. абс.цифры'!J17</f>
        <v>5.024828564672499</v>
      </c>
      <c r="C17" s="43">
        <f>'родив.,умерш. абс.цифры'!C17*1000/'родив.,умерш. абс.цифры'!K17</f>
        <v>3.9022633127213786</v>
      </c>
      <c r="D17" s="43">
        <f t="shared" si="0"/>
        <v>-22.34</v>
      </c>
      <c r="E17" s="43">
        <f>'родив.,умерш. абс.цифры'!D17*1000/'родив.,умерш. абс.цифры'!J17</f>
        <v>7.212106881059352</v>
      </c>
      <c r="F17" s="43">
        <f>'родив.,умерш. абс.цифры'!E17*1000/'родив.,умерш. абс.цифры'!K17</f>
        <v>7.144143603289908</v>
      </c>
      <c r="G17" s="43">
        <f t="shared" si="1"/>
        <v>-0.94</v>
      </c>
      <c r="H17" s="51">
        <f t="shared" si="2"/>
        <v>-2.1872783163868528</v>
      </c>
      <c r="I17" s="51">
        <f t="shared" si="3"/>
        <v>-3.2418802905685298</v>
      </c>
      <c r="J17" s="52"/>
      <c r="K17" s="68"/>
      <c r="L17" s="43" t="e">
        <f t="shared" si="4"/>
        <v>#DIV/0!</v>
      </c>
      <c r="M17" s="30"/>
      <c r="N17" s="2"/>
      <c r="O17" s="14"/>
    </row>
    <row r="18" spans="1:15" ht="18" customHeight="1">
      <c r="A18" s="44" t="s">
        <v>22</v>
      </c>
      <c r="B18" s="43">
        <f>'родив.,умерш. абс.цифры'!B18*1000/'родив.,умерш. абс.цифры'!J18</f>
        <v>3.4467500407554903</v>
      </c>
      <c r="C18" s="43">
        <f>'родив.,умерш. абс.цифры'!C18*1000/'родив.,умерш. абс.цифры'!K18</f>
        <v>2.9323449375996997</v>
      </c>
      <c r="D18" s="43">
        <f t="shared" si="0"/>
        <v>-14.92</v>
      </c>
      <c r="E18" s="43">
        <f>'родив.,умерш. абс.цифры'!D18*1000/'родив.,умерш. абс.цифры'!J18</f>
        <v>5.682479796921214</v>
      </c>
      <c r="F18" s="43">
        <f>'родив.,умерш. абс.цифры'!E18*1000/'родив.,умерш. абс.цифры'!K18</f>
        <v>5.864689875199399</v>
      </c>
      <c r="G18" s="43">
        <f t="shared" si="1"/>
        <v>3.21</v>
      </c>
      <c r="H18" s="51">
        <f t="shared" si="2"/>
        <v>-2.235729756165724</v>
      </c>
      <c r="I18" s="51">
        <f t="shared" si="3"/>
        <v>-2.9323449375996997</v>
      </c>
      <c r="J18" s="52"/>
      <c r="K18" s="52"/>
      <c r="L18" s="43" t="e">
        <f t="shared" si="4"/>
        <v>#DIV/0!</v>
      </c>
      <c r="M18" s="30"/>
      <c r="N18" s="2"/>
      <c r="O18" s="14"/>
    </row>
    <row r="19" spans="1:15" ht="18" customHeight="1">
      <c r="A19" s="44" t="s">
        <v>23</v>
      </c>
      <c r="B19" s="43">
        <f>'родив.,умерш. абс.цифры'!B19*1000/'родив.,умерш. абс.цифры'!J19</f>
        <v>4.8376516890783865</v>
      </c>
      <c r="C19" s="43">
        <f>'родив.,умерш. абс.цифры'!C19*1000/'родив.,умерш. абс.цифры'!K19</f>
        <v>4.046101029916626</v>
      </c>
      <c r="D19" s="43">
        <f t="shared" si="0"/>
        <v>-16.36</v>
      </c>
      <c r="E19" s="43">
        <f>'родив.,умерш. абс.цифры'!D19*1000/'родив.,умерш. абс.цифры'!J19</f>
        <v>4.7966546408658575</v>
      </c>
      <c r="F19" s="43">
        <f>'родив.,умерш. абс.цифры'!E19*1000/'родив.,умерш. абс.цифры'!K19</f>
        <v>4.740886055255844</v>
      </c>
      <c r="G19" s="43">
        <f t="shared" si="1"/>
        <v>-1.16</v>
      </c>
      <c r="H19" s="51">
        <f t="shared" si="2"/>
        <v>0.04099704821252903</v>
      </c>
      <c r="I19" s="51">
        <f t="shared" si="3"/>
        <v>-0.6947850253392183</v>
      </c>
      <c r="J19" s="52"/>
      <c r="K19" s="52"/>
      <c r="L19" s="43" t="e">
        <f t="shared" si="4"/>
        <v>#DIV/0!</v>
      </c>
      <c r="M19" s="30"/>
      <c r="N19" s="2"/>
      <c r="O19" s="14"/>
    </row>
    <row r="20" spans="1:15" ht="18" customHeight="1">
      <c r="A20" s="44" t="s">
        <v>24</v>
      </c>
      <c r="B20" s="43">
        <f>'родив.,умерш. абс.цифры'!B20*1000/'родив.,умерш. абс.цифры'!J20</f>
        <v>5.342476676501076</v>
      </c>
      <c r="C20" s="43">
        <f>'родив.,умерш. абс.цифры'!C20*1000/'родив.,умерш. абс.цифры'!K20</f>
        <v>3.949383412589667</v>
      </c>
      <c r="D20" s="43">
        <f t="shared" si="0"/>
        <v>-26.08</v>
      </c>
      <c r="E20" s="43">
        <f>'родив.,умерш. абс.цифры'!D20*1000/'родив.,умерш. абс.цифры'!J20</f>
        <v>7.176461207240252</v>
      </c>
      <c r="F20" s="43">
        <f>'родив.,умерш. абс.цифры'!E20*1000/'родив.,умерш. абс.цифры'!K20</f>
        <v>6.3673732570323205</v>
      </c>
      <c r="G20" s="43">
        <f t="shared" si="1"/>
        <v>-11.27</v>
      </c>
      <c r="H20" s="51">
        <f t="shared" si="2"/>
        <v>-1.8339845307391762</v>
      </c>
      <c r="I20" s="51">
        <f t="shared" si="3"/>
        <v>-2.4179898444426535</v>
      </c>
      <c r="J20" s="52"/>
      <c r="K20" s="52"/>
      <c r="L20" s="43" t="e">
        <f t="shared" si="4"/>
        <v>#DIV/0!</v>
      </c>
      <c r="M20" s="30"/>
      <c r="N20" s="2"/>
      <c r="O20" s="14"/>
    </row>
    <row r="21" spans="1:15" ht="18" customHeight="1">
      <c r="A21" s="44" t="s">
        <v>25</v>
      </c>
      <c r="B21" s="43">
        <f>'родив.,умерш. абс.цифры'!B21*1000/'родив.,умерш. абс.цифры'!J21</f>
        <v>3.3988609222855044</v>
      </c>
      <c r="C21" s="43">
        <f>'родив.,умерш. абс.цифры'!C21*1000/'родив.,умерш. абс.цифры'!K21</f>
        <v>2.7327553712777988</v>
      </c>
      <c r="D21" s="43">
        <f t="shared" si="0"/>
        <v>-19.6</v>
      </c>
      <c r="E21" s="43">
        <f>'родив.,умерш. абс.цифры'!D21*1000/'родив.,умерш. абс.цифры'!J21</f>
        <v>9.461693918794783</v>
      </c>
      <c r="F21" s="43">
        <f>'родив.,умерш. абс.цифры'!E21*1000/'родив.,умерш. абс.цифры'!K21</f>
        <v>9.423294383716547</v>
      </c>
      <c r="G21" s="43">
        <f t="shared" si="1"/>
        <v>-0.41</v>
      </c>
      <c r="H21" s="51">
        <f t="shared" si="2"/>
        <v>-6.062832996509279</v>
      </c>
      <c r="I21" s="51">
        <f t="shared" si="3"/>
        <v>-6.690539012438748</v>
      </c>
      <c r="J21" s="52"/>
      <c r="K21" s="52"/>
      <c r="L21" s="43" t="e">
        <f t="shared" si="4"/>
        <v>#DIV/0!</v>
      </c>
      <c r="M21" s="30"/>
      <c r="N21" s="2"/>
      <c r="O21" s="14"/>
    </row>
    <row r="22" spans="1:15" ht="18" customHeight="1">
      <c r="A22" s="44" t="s">
        <v>26</v>
      </c>
      <c r="B22" s="43">
        <f>'родив.,умерш. абс.цифры'!B22*1000/'родив.,умерш. абс.цифры'!J22</f>
        <v>2.8566431528012592</v>
      </c>
      <c r="C22" s="43">
        <f>'родив.,умерш. абс.цифры'!C22*1000/'родив.,умерш. абс.цифры'!K22</f>
        <v>3.076923076923077</v>
      </c>
      <c r="D22" s="43">
        <f t="shared" si="0"/>
        <v>7.71</v>
      </c>
      <c r="E22" s="43">
        <f>'родив.,умерш. абс.цифры'!D22*1000/'родив.,умерш. абс.цифры'!J22</f>
        <v>5.1302979070716495</v>
      </c>
      <c r="F22" s="43">
        <f>'родив.,умерш. абс.цифры'!E22*1000/'родив.,умерш. абс.цифры'!K22</f>
        <v>5.088757396449704</v>
      </c>
      <c r="G22" s="43">
        <f t="shared" si="1"/>
        <v>-0.81</v>
      </c>
      <c r="H22" s="51">
        <f t="shared" si="2"/>
        <v>-2.27365475427039</v>
      </c>
      <c r="I22" s="51">
        <f t="shared" si="3"/>
        <v>-2.0118343195266273</v>
      </c>
      <c r="J22" s="52"/>
      <c r="K22" s="52"/>
      <c r="L22" s="43" t="e">
        <f t="shared" si="4"/>
        <v>#DIV/0!</v>
      </c>
      <c r="M22" s="30"/>
      <c r="N22" s="2"/>
      <c r="O22" s="14"/>
    </row>
    <row r="23" spans="1:15" ht="18" customHeight="1">
      <c r="A23" s="44" t="s">
        <v>27</v>
      </c>
      <c r="B23" s="43">
        <f>'родив.,умерш. абс.цифры'!B23*1000/'родив.,умерш. абс.цифры'!J23</f>
        <v>4.058793395594436</v>
      </c>
      <c r="C23" s="43">
        <f>'родив.,умерш. абс.цифры'!C23*1000/'родив.,умерш. абс.цифры'!K23</f>
        <v>4.000320025602048</v>
      </c>
      <c r="D23" s="43">
        <f t="shared" si="0"/>
        <v>-1.44</v>
      </c>
      <c r="E23" s="43">
        <f>'родив.,умерш. абс.цифры'!D23*1000/'родив.,умерш. абс.цифры'!J23</f>
        <v>6.896008196398314</v>
      </c>
      <c r="F23" s="43">
        <f>'родив.,умерш. абс.цифры'!E23*1000/'родив.,умерш. абс.цифры'!K23</f>
        <v>6.6805344427554205</v>
      </c>
      <c r="G23" s="43">
        <f t="shared" si="1"/>
        <v>-3.12</v>
      </c>
      <c r="H23" s="51">
        <f t="shared" si="2"/>
        <v>-2.837214800803878</v>
      </c>
      <c r="I23" s="51">
        <f t="shared" si="3"/>
        <v>-2.6802144171533726</v>
      </c>
      <c r="J23" s="52"/>
      <c r="K23" s="52"/>
      <c r="L23" s="43" t="e">
        <f t="shared" si="4"/>
        <v>#DIV/0!</v>
      </c>
      <c r="M23" s="30"/>
      <c r="N23" s="2"/>
      <c r="O23" s="14"/>
    </row>
    <row r="24" spans="1:15" ht="18" customHeight="1">
      <c r="A24" s="44" t="s">
        <v>28</v>
      </c>
      <c r="B24" s="43">
        <f>'родив.,умерш. абс.цифры'!B24*1000/'родив.,умерш. абс.цифры'!J24</f>
        <v>6.521098910345408</v>
      </c>
      <c r="C24" s="43">
        <f>'родив.,умерш. абс.цифры'!C24*1000/'родив.,умерш. абс.цифры'!K24</f>
        <v>5.363299706295492</v>
      </c>
      <c r="D24" s="43">
        <f t="shared" si="0"/>
        <v>-17.75</v>
      </c>
      <c r="E24" s="43">
        <f>'родив.,умерш. абс.цифры'!D24*1000/'родив.,умерш. абс.цифры'!J24</f>
        <v>7.951533510034078</v>
      </c>
      <c r="F24" s="43">
        <f>'родив.,умерш. абс.цифры'!E24*1000/'родив.,умерш. абс.цифры'!K24</f>
        <v>7.3213297578001955</v>
      </c>
      <c r="G24" s="43">
        <f t="shared" si="1"/>
        <v>-7.93</v>
      </c>
      <c r="H24" s="51">
        <f t="shared" si="2"/>
        <v>-1.4304345996886694</v>
      </c>
      <c r="I24" s="51">
        <f t="shared" si="3"/>
        <v>-1.9580300515047036</v>
      </c>
      <c r="J24" s="52"/>
      <c r="K24" s="68">
        <v>7.5</v>
      </c>
      <c r="L24" s="43" t="e">
        <f t="shared" si="4"/>
        <v>#DIV/0!</v>
      </c>
      <c r="M24" s="30"/>
      <c r="N24" s="2"/>
      <c r="O24" s="14"/>
    </row>
    <row r="25" spans="1:15" ht="18" customHeight="1">
      <c r="A25" s="44" t="s">
        <v>29</v>
      </c>
      <c r="B25" s="43">
        <f>'родив.,умерш. абс.цифры'!B25*1000/'родив.,умерш. абс.цифры'!J25</f>
        <v>4.746552032957191</v>
      </c>
      <c r="C25" s="43">
        <f>'родив.,умерш. абс.цифры'!C25*1000/'родив.,умерш. абс.цифры'!K25</f>
        <v>3.7988422575976846</v>
      </c>
      <c r="D25" s="43">
        <f t="shared" si="0"/>
        <v>-19.97</v>
      </c>
      <c r="E25" s="43">
        <f>'родив.,умерш. абс.цифры'!D25*1000/'родив.,умерш. абс.цифры'!J25</f>
        <v>8.239297868529464</v>
      </c>
      <c r="F25" s="43">
        <f>'родив.,умерш. абс.цифры'!E25*1000/'родив.,умерш. абс.цифры'!K25</f>
        <v>6.3314037626628075</v>
      </c>
      <c r="G25" s="43">
        <f t="shared" si="1"/>
        <v>-23.16</v>
      </c>
      <c r="H25" s="51">
        <f t="shared" si="2"/>
        <v>-3.492745835572273</v>
      </c>
      <c r="I25" s="51">
        <f t="shared" si="3"/>
        <v>-2.532561505065123</v>
      </c>
      <c r="J25" s="52"/>
      <c r="K25" s="68"/>
      <c r="L25" s="43" t="e">
        <f t="shared" si="4"/>
        <v>#DIV/0!</v>
      </c>
      <c r="M25" s="30"/>
      <c r="N25" s="2"/>
      <c r="O25" s="14"/>
    </row>
    <row r="26" spans="1:15" ht="18" customHeight="1">
      <c r="A26" s="44" t="s">
        <v>30</v>
      </c>
      <c r="B26" s="43">
        <f>'родив.,умерш. абс.цифры'!B26*1000/'родив.,умерш. абс.цифры'!J26</f>
        <v>3.625957863604064</v>
      </c>
      <c r="C26" s="43">
        <f>'родив.,умерш. абс.цифры'!C26*1000/'родив.,умерш. абс.цифры'!K26</f>
        <v>3.751673823705961</v>
      </c>
      <c r="D26" s="43">
        <f t="shared" si="0"/>
        <v>3.47</v>
      </c>
      <c r="E26" s="43">
        <f>'родив.,умерш. абс.цифры'!D26*1000/'родив.,умерш. абс.цифры'!J26</f>
        <v>4.225162764792871</v>
      </c>
      <c r="F26" s="43">
        <f>'родив.,умерш. абс.цифры'!E26*1000/'родив.,умерш. абс.цифры'!K26</f>
        <v>4.171091717843345</v>
      </c>
      <c r="G26" s="43">
        <f t="shared" si="1"/>
        <v>-1.28</v>
      </c>
      <c r="H26" s="51">
        <f t="shared" si="2"/>
        <v>-0.599204901188807</v>
      </c>
      <c r="I26" s="51">
        <f t="shared" si="3"/>
        <v>-0.4194178941373843</v>
      </c>
      <c r="J26" s="68">
        <v>2.7</v>
      </c>
      <c r="K26" s="68"/>
      <c r="L26" s="43">
        <f t="shared" si="4"/>
        <v>-100</v>
      </c>
      <c r="M26" s="30"/>
      <c r="N26" s="2"/>
      <c r="O26" s="14"/>
    </row>
    <row r="27" spans="1:15" ht="18" customHeight="1">
      <c r="A27" s="44" t="s">
        <v>31</v>
      </c>
      <c r="B27" s="43">
        <f>'родив.,умерш. абс.цифры'!B27*1000/'родив.,умерш. абс.цифры'!J27</f>
        <v>3.5983733747123976</v>
      </c>
      <c r="C27" s="43">
        <f>'родив.,умерш. абс.цифры'!C27*1000/'родив.,умерш. абс.цифры'!K27</f>
        <v>3.2821410500116244</v>
      </c>
      <c r="D27" s="43">
        <f t="shared" si="0"/>
        <v>-8.79</v>
      </c>
      <c r="E27" s="43">
        <f>'родив.,умерш. абс.цифры'!D27*1000/'родив.,умерш. абс.цифры'!J27</f>
        <v>4.22708545133501</v>
      </c>
      <c r="F27" s="43">
        <f>'родив.,умерш. абс.цифры'!E27*1000/'родив.,умерш. абс.цифры'!K27</f>
        <v>4.266783365015112</v>
      </c>
      <c r="G27" s="43">
        <f t="shared" si="1"/>
        <v>0.94</v>
      </c>
      <c r="H27" s="51">
        <f t="shared" si="2"/>
        <v>-0.6287120766226124</v>
      </c>
      <c r="I27" s="51">
        <f t="shared" si="3"/>
        <v>-0.9846423150034873</v>
      </c>
      <c r="J27" s="68">
        <v>6.2</v>
      </c>
      <c r="K27" s="68"/>
      <c r="L27" s="43">
        <f t="shared" si="4"/>
        <v>-100</v>
      </c>
      <c r="M27" s="30"/>
      <c r="N27" s="2"/>
      <c r="O27" s="14"/>
    </row>
    <row r="28" spans="1:15" ht="18" customHeight="1">
      <c r="A28" s="44" t="s">
        <v>32</v>
      </c>
      <c r="B28" s="43">
        <f>'родив.,умерш. абс.цифры'!B28*1000/'родив.,умерш. абс.цифры'!J28</f>
        <v>2.6841742536907396</v>
      </c>
      <c r="C28" s="43">
        <f>'родив.,умерш. абс.цифры'!C28*1000/'родив.,умерш. абс.цифры'!K28</f>
        <v>2.7633593487434185</v>
      </c>
      <c r="D28" s="43">
        <f t="shared" si="0"/>
        <v>2.95</v>
      </c>
      <c r="E28" s="43">
        <f>'родив.,умерш. абс.цифры'!D28*1000/'родив.,умерш. абс.цифры'!J28</f>
        <v>5.948710508179477</v>
      </c>
      <c r="F28" s="43">
        <f>'родив.,умерш. абс.цифры'!E28*1000/'родив.,умерш. абс.цифры'!K28</f>
        <v>6.721684902348856</v>
      </c>
      <c r="G28" s="43">
        <f t="shared" si="1"/>
        <v>12.99</v>
      </c>
      <c r="H28" s="51">
        <f t="shared" si="2"/>
        <v>-3.2645362544887377</v>
      </c>
      <c r="I28" s="51">
        <f t="shared" si="3"/>
        <v>-3.9583255536054374</v>
      </c>
      <c r="J28" s="52"/>
      <c r="K28" s="52">
        <v>12.5</v>
      </c>
      <c r="L28" s="43" t="e">
        <f t="shared" si="4"/>
        <v>#DIV/0!</v>
      </c>
      <c r="M28" s="30"/>
      <c r="N28" s="2"/>
      <c r="O28" s="14"/>
    </row>
    <row r="29" spans="1:15" ht="18" customHeight="1">
      <c r="A29" s="44" t="s">
        <v>33</v>
      </c>
      <c r="B29" s="43">
        <f>'родив.,умерш. абс.цифры'!B29*1000/'родив.,умерш. абс.цифры'!J29</f>
        <v>4.417385731615207</v>
      </c>
      <c r="C29" s="43">
        <f>'родив.,умерш. абс.цифры'!C29*1000/'родив.,умерш. абс.цифры'!K29</f>
        <v>3.9504441327723234</v>
      </c>
      <c r="D29" s="43">
        <f t="shared" si="0"/>
        <v>-10.57</v>
      </c>
      <c r="E29" s="43">
        <f>'родив.,умерш. абс.цифры'!D29*1000/'родив.,умерш. абс.цифры'!J29</f>
        <v>3.730745462452221</v>
      </c>
      <c r="F29" s="43">
        <f>'родив.,умерш. абс.цифры'!E29*1000/'родив.,умерш. абс.цифры'!K29</f>
        <v>3.763440860215054</v>
      </c>
      <c r="G29" s="43">
        <f t="shared" si="1"/>
        <v>0.88</v>
      </c>
      <c r="H29" s="51">
        <f t="shared" si="2"/>
        <v>0.6866402691629858</v>
      </c>
      <c r="I29" s="51">
        <f t="shared" si="3"/>
        <v>0.18700327255726945</v>
      </c>
      <c r="J29" s="68">
        <v>4.9</v>
      </c>
      <c r="K29" s="68"/>
      <c r="L29" s="43">
        <f t="shared" si="4"/>
        <v>-100</v>
      </c>
      <c r="M29" s="30"/>
      <c r="N29" s="2"/>
      <c r="O29" s="14"/>
    </row>
    <row r="30" spans="1:15" ht="18">
      <c r="A30" s="44" t="s">
        <v>34</v>
      </c>
      <c r="B30" s="43">
        <f>'родив.,умерш. абс.цифры'!B30*1000/'родив.,умерш. абс.цифры'!J30</f>
        <v>3.9312166126160224</v>
      </c>
      <c r="C30" s="43">
        <f>'родив.,умерш. абс.цифры'!C30*1000/'родив.,умерш. абс.цифры'!K30</f>
        <v>3.4211938119486733</v>
      </c>
      <c r="D30" s="43">
        <f t="shared" si="0"/>
        <v>-12.97</v>
      </c>
      <c r="E30" s="43">
        <f>'родив.,умерш. абс.цифры'!D30*1000/'родив.,умерш. абс.цифры'!J30</f>
        <v>4.627996799972473</v>
      </c>
      <c r="F30" s="43">
        <f>'родив.,умерш. абс.цифры'!E30*1000/'родив.,умерш. абс.цифры'!K30</f>
        <v>4.371036824006403</v>
      </c>
      <c r="G30" s="43">
        <f t="shared" si="1"/>
        <v>-5.55</v>
      </c>
      <c r="H30" s="51">
        <f t="shared" si="2"/>
        <v>-0.6967801873564503</v>
      </c>
      <c r="I30" s="51">
        <f t="shared" si="3"/>
        <v>-0.9498430120577295</v>
      </c>
      <c r="J30" s="68">
        <v>4.6</v>
      </c>
      <c r="K30" s="68">
        <v>2.3</v>
      </c>
      <c r="L30" s="43">
        <f t="shared" si="4"/>
        <v>-50</v>
      </c>
      <c r="M30" s="30"/>
      <c r="N30" s="2"/>
      <c r="O30" s="14"/>
    </row>
    <row r="31" spans="1:13" ht="12.75" customHeight="1">
      <c r="A31" s="31"/>
      <c r="B31" s="79"/>
      <c r="C31" s="18"/>
      <c r="D31" s="18"/>
      <c r="E31" s="80"/>
      <c r="F31" s="3"/>
      <c r="G31" s="3"/>
      <c r="J31" s="37"/>
      <c r="K31" s="63"/>
      <c r="L31" s="37"/>
      <c r="M31" s="30"/>
    </row>
    <row r="32" spans="1:12" ht="4.5" customHeight="1" hidden="1">
      <c r="A32" s="31"/>
      <c r="B32" s="3"/>
      <c r="C32" s="3"/>
      <c r="D32" s="3"/>
      <c r="E32" s="3"/>
      <c r="F32" s="3"/>
      <c r="G32" s="3"/>
      <c r="J32" s="37"/>
      <c r="K32" s="36"/>
      <c r="L32" s="37"/>
    </row>
    <row r="33" spans="1:12" ht="17.25">
      <c r="A33" s="102" t="s">
        <v>136</v>
      </c>
      <c r="B33" s="102"/>
      <c r="C33" s="102"/>
      <c r="D33" s="102"/>
      <c r="E33" s="102"/>
      <c r="F33" s="102"/>
      <c r="G33" s="102"/>
      <c r="J33" s="37"/>
      <c r="K33" s="36"/>
      <c r="L33" s="37"/>
    </row>
    <row r="34" spans="1:12" ht="13.5" customHeight="1">
      <c r="A34" s="31" t="s">
        <v>56</v>
      </c>
      <c r="B34" s="31"/>
      <c r="C34" s="31"/>
      <c r="D34" s="31"/>
      <c r="E34" s="31"/>
      <c r="F34" s="31"/>
      <c r="G34" s="31"/>
      <c r="J34" s="37"/>
      <c r="K34" s="37"/>
      <c r="L34" s="37"/>
    </row>
    <row r="35" spans="1:12" ht="17.25">
      <c r="A35" s="3"/>
      <c r="B35" s="3"/>
      <c r="C35" s="3"/>
      <c r="D35" s="3"/>
      <c r="E35" s="3"/>
      <c r="F35" s="3"/>
      <c r="G35" s="3"/>
      <c r="J35" s="37"/>
      <c r="K35" s="37"/>
      <c r="L35" s="37"/>
    </row>
    <row r="36" spans="1:12" ht="17.25">
      <c r="A36" s="3"/>
      <c r="B36" s="3"/>
      <c r="C36" s="3"/>
      <c r="D36" s="3"/>
      <c r="E36" s="3"/>
      <c r="F36" s="3"/>
      <c r="G36" s="3"/>
      <c r="J36" s="37"/>
      <c r="K36" s="37"/>
      <c r="L36" s="37"/>
    </row>
    <row r="37" spans="1:12" ht="17.25">
      <c r="A37" s="3"/>
      <c r="B37" s="3"/>
      <c r="C37" s="3"/>
      <c r="D37" s="3"/>
      <c r="E37" s="3"/>
      <c r="F37" s="3"/>
      <c r="G37" s="3"/>
      <c r="J37" s="37"/>
      <c r="K37" s="37"/>
      <c r="L37" s="37"/>
    </row>
    <row r="38" spans="10:12" ht="17.25">
      <c r="J38" s="37"/>
      <c r="K38" s="37"/>
      <c r="L38" s="37"/>
    </row>
    <row r="39" spans="10:12" ht="17.25">
      <c r="J39" s="37"/>
      <c r="K39" s="37"/>
      <c r="L39" s="37"/>
    </row>
    <row r="40" spans="10:12" ht="17.25">
      <c r="J40" s="37"/>
      <c r="K40" s="37"/>
      <c r="L40" s="37"/>
    </row>
    <row r="41" spans="10:12" ht="17.25">
      <c r="J41" s="37"/>
      <c r="K41" s="37"/>
      <c r="L41" s="37"/>
    </row>
    <row r="42" spans="10:12" ht="17.25">
      <c r="J42" s="37"/>
      <c r="K42" s="37"/>
      <c r="L42" s="37"/>
    </row>
  </sheetData>
  <sheetProtection/>
  <mergeCells count="12">
    <mergeCell ref="B6:D6"/>
    <mergeCell ref="E6:G6"/>
    <mergeCell ref="H6:I6"/>
    <mergeCell ref="J6:L6"/>
    <mergeCell ref="A33:G33"/>
    <mergeCell ref="A1:L1"/>
    <mergeCell ref="A2:L2"/>
    <mergeCell ref="A5:A7"/>
    <mergeCell ref="B5:D5"/>
    <mergeCell ref="E5:G5"/>
    <mergeCell ref="H5:I5"/>
    <mergeCell ref="J5:L5"/>
  </mergeCells>
  <printOptions horizontalCentered="1" verticalCentered="1"/>
  <pageMargins left="0.17" right="0.17" top="0.35" bottom="0.22" header="0.24" footer="0.16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V51"/>
  <sheetViews>
    <sheetView view="pageBreakPreview" zoomScaleSheetLayoutView="100" zoomScalePageLayoutView="0" workbookViewId="0" topLeftCell="A1">
      <selection activeCell="F16" sqref="F16:F22"/>
    </sheetView>
  </sheetViews>
  <sheetFormatPr defaultColWidth="9.00390625" defaultRowHeight="12.75"/>
  <cols>
    <col min="1" max="1" width="7.625" style="0" customWidth="1"/>
    <col min="2" max="3" width="9.125" style="0" hidden="1" customWidth="1"/>
    <col min="4" max="4" width="63.875" style="0" customWidth="1"/>
    <col min="5" max="5" width="10.875" style="0" customWidth="1"/>
    <col min="6" max="6" width="11.125" style="0" customWidth="1"/>
    <col min="7" max="7" width="13.625" style="0" customWidth="1"/>
    <col min="8" max="8" width="14.625" style="0" customWidth="1"/>
    <col min="9" max="10" width="9.125" style="6" customWidth="1"/>
  </cols>
  <sheetData>
    <row r="3" spans="1:8" ht="18" customHeight="1">
      <c r="A3" s="109" t="s">
        <v>2</v>
      </c>
      <c r="B3" s="109"/>
      <c r="C3" s="109"/>
      <c r="D3" s="109"/>
      <c r="E3" s="109"/>
      <c r="F3" s="109"/>
      <c r="G3" s="109"/>
      <c r="H3" s="6"/>
    </row>
    <row r="4" spans="1:22" ht="18" customHeight="1">
      <c r="A4" s="110" t="s">
        <v>134</v>
      </c>
      <c r="B4" s="110"/>
      <c r="C4" s="110"/>
      <c r="D4" s="110"/>
      <c r="E4" s="110"/>
      <c r="F4" s="110"/>
      <c r="G4" s="110"/>
      <c r="H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8" customHeight="1">
      <c r="A5" s="110" t="s">
        <v>144</v>
      </c>
      <c r="B5" s="110"/>
      <c r="C5" s="110"/>
      <c r="D5" s="110"/>
      <c r="E5" s="110"/>
      <c r="F5" s="110"/>
      <c r="G5" s="110"/>
      <c r="H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8" customHeight="1">
      <c r="A6" s="7"/>
      <c r="B6" s="6"/>
      <c r="C6" s="6"/>
      <c r="D6" s="6"/>
      <c r="E6" s="6"/>
      <c r="F6" s="6"/>
      <c r="G6" s="6"/>
      <c r="H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8" customHeight="1">
      <c r="A7" s="111" t="s">
        <v>3</v>
      </c>
      <c r="B7" s="111"/>
      <c r="C7" s="111"/>
      <c r="D7" s="111"/>
      <c r="E7" s="103">
        <v>2019</v>
      </c>
      <c r="F7" s="103">
        <v>2020</v>
      </c>
      <c r="G7" s="34" t="s">
        <v>4</v>
      </c>
      <c r="H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8" customHeight="1">
      <c r="A8" s="111"/>
      <c r="B8" s="111"/>
      <c r="C8" s="111"/>
      <c r="D8" s="111"/>
      <c r="E8" s="108"/>
      <c r="F8" s="108"/>
      <c r="G8" s="35" t="s">
        <v>5</v>
      </c>
      <c r="H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8" customHeight="1">
      <c r="A9" s="46" t="s">
        <v>6</v>
      </c>
      <c r="B9" s="46"/>
      <c r="C9" s="46"/>
      <c r="D9" s="46"/>
      <c r="E9" s="89">
        <v>10</v>
      </c>
      <c r="F9" s="70">
        <v>6</v>
      </c>
      <c r="G9" s="43">
        <f>F9/E9*100-100</f>
        <v>-40</v>
      </c>
      <c r="H9" s="19"/>
      <c r="I9" s="10"/>
      <c r="J9" s="11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8" customHeight="1">
      <c r="A10" s="42" t="s">
        <v>7</v>
      </c>
      <c r="B10" s="42"/>
      <c r="C10" s="42"/>
      <c r="D10" s="42"/>
      <c r="E10" s="57">
        <v>3</v>
      </c>
      <c r="F10" s="57"/>
      <c r="G10" s="43">
        <f aca="true" t="shared" si="0" ref="G10:G23">F10/E10*100-100</f>
        <v>-100</v>
      </c>
      <c r="H10" s="20"/>
      <c r="I10" s="10"/>
      <c r="J10" s="11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8" customHeight="1">
      <c r="A11" s="42" t="s">
        <v>37</v>
      </c>
      <c r="B11" s="42"/>
      <c r="C11" s="42"/>
      <c r="D11" s="42"/>
      <c r="E11" s="57"/>
      <c r="F11" s="57"/>
      <c r="G11" s="43" t="e">
        <f t="shared" si="0"/>
        <v>#DIV/0!</v>
      </c>
      <c r="H11" s="20"/>
      <c r="I11" s="10"/>
      <c r="J11" s="11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8" customHeight="1">
      <c r="A12" s="105" t="s">
        <v>38</v>
      </c>
      <c r="B12" s="105"/>
      <c r="C12" s="105"/>
      <c r="D12" s="105"/>
      <c r="E12" s="57"/>
      <c r="F12" s="57"/>
      <c r="G12" s="43" t="e">
        <f t="shared" si="0"/>
        <v>#DIV/0!</v>
      </c>
      <c r="H12" s="20"/>
      <c r="I12" s="10"/>
      <c r="J12" s="11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18" customHeight="1">
      <c r="A13" s="42" t="s">
        <v>39</v>
      </c>
      <c r="B13" s="42"/>
      <c r="C13" s="42"/>
      <c r="D13" s="42"/>
      <c r="E13" s="57"/>
      <c r="F13" s="57"/>
      <c r="G13" s="43" t="e">
        <f t="shared" si="0"/>
        <v>#DIV/0!</v>
      </c>
      <c r="H13" s="20"/>
      <c r="I13" s="10"/>
      <c r="J13" s="11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8" customHeight="1">
      <c r="A14" s="42" t="s">
        <v>40</v>
      </c>
      <c r="B14" s="42"/>
      <c r="C14" s="42"/>
      <c r="D14" s="42"/>
      <c r="E14" s="57"/>
      <c r="F14" s="57"/>
      <c r="G14" s="43" t="e">
        <f t="shared" si="0"/>
        <v>#DIV/0!</v>
      </c>
      <c r="H14" s="21"/>
      <c r="I14" s="10"/>
      <c r="J14" s="1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18" customHeight="1">
      <c r="A15" s="42" t="s">
        <v>41</v>
      </c>
      <c r="B15" s="42"/>
      <c r="C15" s="42"/>
      <c r="D15" s="42"/>
      <c r="E15" s="57"/>
      <c r="F15" s="57"/>
      <c r="G15" s="43" t="e">
        <f t="shared" si="0"/>
        <v>#DIV/0!</v>
      </c>
      <c r="H15" s="20"/>
      <c r="I15" s="10"/>
      <c r="J15" s="11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8" customHeight="1">
      <c r="A16" s="42" t="s">
        <v>42</v>
      </c>
      <c r="B16" s="42"/>
      <c r="C16" s="42"/>
      <c r="D16" s="42"/>
      <c r="E16" s="57"/>
      <c r="F16" s="57">
        <v>1</v>
      </c>
      <c r="G16" s="43" t="e">
        <f t="shared" si="0"/>
        <v>#DIV/0!</v>
      </c>
      <c r="H16" s="20"/>
      <c r="I16" s="10"/>
      <c r="J16" s="11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8" customHeight="1">
      <c r="A17" s="106" t="s">
        <v>43</v>
      </c>
      <c r="B17" s="106"/>
      <c r="C17" s="106"/>
      <c r="D17" s="106"/>
      <c r="E17" s="57">
        <v>4</v>
      </c>
      <c r="F17" s="57">
        <v>2</v>
      </c>
      <c r="G17" s="43">
        <f t="shared" si="0"/>
        <v>-50</v>
      </c>
      <c r="H17" s="21"/>
      <c r="I17" s="10"/>
      <c r="J17" s="11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8" customHeight="1">
      <c r="A18" s="105" t="s">
        <v>8</v>
      </c>
      <c r="B18" s="105"/>
      <c r="C18" s="105"/>
      <c r="D18" s="105"/>
      <c r="E18" s="57"/>
      <c r="F18" s="57"/>
      <c r="G18" s="43" t="e">
        <f t="shared" si="0"/>
        <v>#DIV/0!</v>
      </c>
      <c r="H18" s="20"/>
      <c r="I18" s="10"/>
      <c r="J18" s="11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8" customHeight="1">
      <c r="A19" s="42" t="s">
        <v>9</v>
      </c>
      <c r="B19" s="42"/>
      <c r="C19" s="42"/>
      <c r="D19" s="42"/>
      <c r="E19" s="57">
        <v>3</v>
      </c>
      <c r="F19" s="57"/>
      <c r="G19" s="43">
        <f t="shared" si="0"/>
        <v>-100</v>
      </c>
      <c r="H19" s="21"/>
      <c r="I19" s="10"/>
      <c r="J19" s="11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8" customHeight="1">
      <c r="A20" s="107" t="s">
        <v>10</v>
      </c>
      <c r="B20" s="107"/>
      <c r="C20" s="107"/>
      <c r="D20" s="107"/>
      <c r="E20" s="57"/>
      <c r="F20" s="57"/>
      <c r="G20" s="43" t="e">
        <f t="shared" si="0"/>
        <v>#DIV/0!</v>
      </c>
      <c r="H20" s="20"/>
      <c r="I20" s="10"/>
      <c r="J20" s="11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8" customHeight="1">
      <c r="A21" s="42" t="s">
        <v>44</v>
      </c>
      <c r="B21" s="42"/>
      <c r="C21" s="42"/>
      <c r="D21" s="42"/>
      <c r="E21" s="57">
        <v>3</v>
      </c>
      <c r="F21" s="57">
        <v>1</v>
      </c>
      <c r="G21" s="43">
        <f t="shared" si="0"/>
        <v>-66.66666666666667</v>
      </c>
      <c r="H21" s="6"/>
      <c r="I21" s="10"/>
      <c r="J21" s="11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8" customHeight="1">
      <c r="A22" s="106" t="s">
        <v>45</v>
      </c>
      <c r="B22" s="106"/>
      <c r="C22" s="106"/>
      <c r="D22" s="106"/>
      <c r="E22" s="57"/>
      <c r="F22" s="57">
        <v>2</v>
      </c>
      <c r="G22" s="43" t="e">
        <f t="shared" si="0"/>
        <v>#DIV/0!</v>
      </c>
      <c r="H22" s="6"/>
      <c r="I22" s="10"/>
      <c r="J22" s="11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8" customHeight="1">
      <c r="A23" s="42" t="s">
        <v>46</v>
      </c>
      <c r="B23" s="42"/>
      <c r="C23" s="42"/>
      <c r="D23" s="42"/>
      <c r="E23" s="57"/>
      <c r="F23" s="57"/>
      <c r="G23" s="43" t="e">
        <f t="shared" si="0"/>
        <v>#DIV/0!</v>
      </c>
      <c r="H23" s="6"/>
      <c r="I23" s="10"/>
      <c r="J23" s="11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8" customHeight="1" hidden="1">
      <c r="A24" s="6"/>
      <c r="B24" s="6"/>
      <c r="C24" s="6"/>
      <c r="D24" s="6"/>
      <c r="E24" s="33">
        <v>4</v>
      </c>
      <c r="F24" s="22"/>
      <c r="G24" s="43">
        <f>F24/E24*100-100</f>
        <v>-100</v>
      </c>
      <c r="H24" s="6"/>
      <c r="I24" s="10"/>
      <c r="J24" s="11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8" customHeight="1">
      <c r="A25" s="102" t="s">
        <v>137</v>
      </c>
      <c r="B25" s="102"/>
      <c r="C25" s="102"/>
      <c r="D25" s="102"/>
      <c r="E25" s="102"/>
      <c r="F25" s="102"/>
      <c r="G25" s="102"/>
      <c r="H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8" customHeight="1">
      <c r="A26" s="6"/>
      <c r="B26" s="6"/>
      <c r="C26" s="6"/>
      <c r="D26" s="6"/>
      <c r="E26" s="6"/>
      <c r="F26" s="6"/>
      <c r="G26" s="15"/>
      <c r="H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8" customHeight="1">
      <c r="A27" s="6"/>
      <c r="B27" s="6"/>
      <c r="C27" s="6"/>
      <c r="D27" s="6"/>
      <c r="E27" s="6"/>
      <c r="F27" s="6"/>
      <c r="G27" s="15"/>
      <c r="H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8" customHeight="1">
      <c r="A28" s="6"/>
      <c r="B28" s="6"/>
      <c r="C28" s="6"/>
      <c r="D28" s="6"/>
      <c r="E28" s="6"/>
      <c r="F28" s="6"/>
      <c r="G28" s="6"/>
      <c r="H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8" customHeight="1">
      <c r="A29" s="6"/>
      <c r="B29" s="6"/>
      <c r="C29" s="6"/>
      <c r="D29" s="6"/>
      <c r="E29" s="6"/>
      <c r="F29" s="6"/>
      <c r="G29" s="6"/>
      <c r="H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8" customHeight="1">
      <c r="A30" s="6"/>
      <c r="B30" s="6"/>
      <c r="C30" s="6"/>
      <c r="D30" s="6"/>
      <c r="E30" s="6"/>
      <c r="F30" s="6"/>
      <c r="G30" s="6"/>
      <c r="H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8" customHeight="1">
      <c r="A31" s="6"/>
      <c r="B31" s="6"/>
      <c r="C31" s="6"/>
      <c r="D31" s="6"/>
      <c r="E31" s="6"/>
      <c r="F31" s="6"/>
      <c r="G31" s="6"/>
      <c r="H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8" customHeight="1">
      <c r="A32" s="6"/>
      <c r="B32" s="6"/>
      <c r="C32" s="6"/>
      <c r="D32" s="6"/>
      <c r="E32" s="6"/>
      <c r="F32" s="6"/>
      <c r="G32" s="6"/>
      <c r="H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2.75">
      <c r="A33" s="6"/>
      <c r="B33" s="6"/>
      <c r="C33" s="6"/>
      <c r="D33" s="6"/>
      <c r="E33" s="6"/>
      <c r="F33" s="6"/>
      <c r="G33" s="6"/>
      <c r="H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2.75">
      <c r="A34" s="6"/>
      <c r="B34" s="6"/>
      <c r="C34" s="6"/>
      <c r="D34" s="6"/>
      <c r="E34" s="6"/>
      <c r="F34" s="6"/>
      <c r="G34" s="6"/>
      <c r="H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2.75">
      <c r="A35" s="6"/>
      <c r="B35" s="6"/>
      <c r="C35" s="6"/>
      <c r="D35" s="6"/>
      <c r="E35" s="6"/>
      <c r="F35" s="6"/>
      <c r="G35" s="6"/>
      <c r="H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2.75">
      <c r="A36" s="6"/>
      <c r="B36" s="6"/>
      <c r="C36" s="6"/>
      <c r="D36" s="6"/>
      <c r="E36" s="6"/>
      <c r="F36" s="6"/>
      <c r="G36" s="6"/>
      <c r="H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8:22" ht="12.75">
      <c r="H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8:22" ht="12.75">
      <c r="H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8:22" ht="12.75">
      <c r="H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8:22" ht="12.75">
      <c r="H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8:22" ht="12.75">
      <c r="H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8:22" ht="12.75">
      <c r="H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8:22" ht="12.75">
      <c r="H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8:22" ht="12.75">
      <c r="H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8:22" ht="12.75">
      <c r="H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8:22" ht="12.75">
      <c r="H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8:22" ht="12.75">
      <c r="H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8:22" ht="12.75">
      <c r="H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8:22" ht="12.75">
      <c r="H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8:22" ht="12.75">
      <c r="H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8:22" ht="12.75">
      <c r="H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</sheetData>
  <sheetProtection/>
  <mergeCells count="12">
    <mergeCell ref="E7:E8"/>
    <mergeCell ref="F7:F8"/>
    <mergeCell ref="A3:G3"/>
    <mergeCell ref="A4:G4"/>
    <mergeCell ref="A5:G5"/>
    <mergeCell ref="A7:D8"/>
    <mergeCell ref="A12:D12"/>
    <mergeCell ref="A25:G25"/>
    <mergeCell ref="A17:D17"/>
    <mergeCell ref="A20:D20"/>
    <mergeCell ref="A22:D22"/>
    <mergeCell ref="A18:D1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45"/>
  <sheetViews>
    <sheetView showZeros="0" view="pageBreakPreview" zoomScaleSheetLayoutView="100" zoomScalePageLayoutView="0" workbookViewId="0" topLeftCell="A8">
      <selection activeCell="F10" sqref="F10:F23"/>
    </sheetView>
  </sheetViews>
  <sheetFormatPr defaultColWidth="9.00390625" defaultRowHeight="12.75"/>
  <cols>
    <col min="1" max="1" width="6.625" style="0" customWidth="1"/>
    <col min="3" max="3" width="50.625" style="0" customWidth="1"/>
    <col min="4" max="4" width="4.00390625" style="0" hidden="1" customWidth="1"/>
    <col min="5" max="5" width="12.375" style="0" customWidth="1"/>
    <col min="6" max="6" width="11.375" style="0" customWidth="1"/>
    <col min="7" max="7" width="19.875" style="0" customWidth="1"/>
    <col min="8" max="8" width="11.125" style="0" customWidth="1"/>
    <col min="9" max="10" width="9.125" style="6" customWidth="1"/>
  </cols>
  <sheetData>
    <row r="3" spans="1:8" ht="18" customHeight="1">
      <c r="A3" s="117" t="s">
        <v>2</v>
      </c>
      <c r="B3" s="117"/>
      <c r="C3" s="117"/>
      <c r="D3" s="117"/>
      <c r="E3" s="117"/>
      <c r="F3" s="117"/>
      <c r="G3" s="117"/>
      <c r="H3" s="6"/>
    </row>
    <row r="4" spans="1:13" ht="18" customHeight="1">
      <c r="A4" s="118" t="s">
        <v>47</v>
      </c>
      <c r="B4" s="118"/>
      <c r="C4" s="118"/>
      <c r="D4" s="118"/>
      <c r="E4" s="118"/>
      <c r="F4" s="118"/>
      <c r="G4" s="118"/>
      <c r="H4" s="6"/>
      <c r="K4" s="6"/>
      <c r="L4" s="6"/>
      <c r="M4" s="6"/>
    </row>
    <row r="5" spans="1:13" ht="18" customHeight="1">
      <c r="A5" s="118" t="s">
        <v>145</v>
      </c>
      <c r="B5" s="118"/>
      <c r="C5" s="118"/>
      <c r="D5" s="118"/>
      <c r="E5" s="118"/>
      <c r="F5" s="118"/>
      <c r="G5" s="118"/>
      <c r="H5" s="6"/>
      <c r="K5" s="6"/>
      <c r="L5" s="6"/>
      <c r="M5" s="6"/>
    </row>
    <row r="6" spans="1:13" ht="18" customHeight="1" thickBot="1">
      <c r="A6" s="7"/>
      <c r="B6" s="6"/>
      <c r="C6" s="6"/>
      <c r="D6" s="6"/>
      <c r="E6" s="6"/>
      <c r="F6" s="6"/>
      <c r="G6" s="6"/>
      <c r="H6" s="6"/>
      <c r="K6" s="6"/>
      <c r="L6" s="6"/>
      <c r="M6" s="6"/>
    </row>
    <row r="7" spans="1:13" ht="18" customHeight="1">
      <c r="A7" s="111" t="s">
        <v>3</v>
      </c>
      <c r="B7" s="111"/>
      <c r="C7" s="111"/>
      <c r="D7" s="111"/>
      <c r="E7" s="103" t="s">
        <v>129</v>
      </c>
      <c r="F7" s="103" t="s">
        <v>135</v>
      </c>
      <c r="G7" s="35" t="s">
        <v>4</v>
      </c>
      <c r="H7" s="113" t="s">
        <v>35</v>
      </c>
      <c r="I7" s="114"/>
      <c r="K7" s="6"/>
      <c r="L7" s="6"/>
      <c r="M7" s="6"/>
    </row>
    <row r="8" spans="1:13" ht="18" customHeight="1" thickBot="1">
      <c r="A8" s="111"/>
      <c r="B8" s="111"/>
      <c r="C8" s="111"/>
      <c r="D8" s="111"/>
      <c r="E8" s="108"/>
      <c r="F8" s="108"/>
      <c r="G8" s="35" t="s">
        <v>5</v>
      </c>
      <c r="H8" s="32">
        <v>2019</v>
      </c>
      <c r="I8" s="24">
        <v>2020</v>
      </c>
      <c r="K8" s="6"/>
      <c r="L8" s="6"/>
      <c r="M8" s="6"/>
    </row>
    <row r="9" spans="1:13" ht="18" customHeight="1">
      <c r="A9" s="45" t="s">
        <v>49</v>
      </c>
      <c r="B9" s="45"/>
      <c r="C9" s="45"/>
      <c r="D9" s="46"/>
      <c r="E9" s="68">
        <v>2.9</v>
      </c>
      <c r="F9" s="68">
        <v>1.8</v>
      </c>
      <c r="G9" s="47">
        <f>F9/E9*100-100</f>
        <v>-37.93103448275862</v>
      </c>
      <c r="H9" s="115" t="s">
        <v>59</v>
      </c>
      <c r="I9" s="116"/>
      <c r="J9" s="8"/>
      <c r="K9" s="6"/>
      <c r="L9" s="6"/>
      <c r="M9" s="6"/>
    </row>
    <row r="10" spans="1:13" ht="18" customHeight="1">
      <c r="A10" s="42" t="s">
        <v>7</v>
      </c>
      <c r="B10" s="42"/>
      <c r="C10" s="42"/>
      <c r="D10" s="42"/>
      <c r="E10" s="47">
        <f>'млад смерт абсцифры'!E10*1000/'млад см на 1000 род'!H11</f>
        <v>0.9171507184347294</v>
      </c>
      <c r="F10" s="47">
        <f>'млад смерт абсцифры'!F10*1000/'млад см на 1000 род'!I11</f>
        <v>0</v>
      </c>
      <c r="G10" s="47">
        <f aca="true" t="shared" si="0" ref="G10:G23">F10/E10*100-100</f>
        <v>-100</v>
      </c>
      <c r="H10" s="66">
        <v>3271</v>
      </c>
      <c r="I10" s="66">
        <v>3022</v>
      </c>
      <c r="J10" s="8"/>
      <c r="K10" s="6"/>
      <c r="L10" s="6"/>
      <c r="M10" s="6"/>
    </row>
    <row r="11" spans="1:13" ht="18" customHeight="1">
      <c r="A11" s="42" t="s">
        <v>37</v>
      </c>
      <c r="B11" s="42"/>
      <c r="C11" s="42"/>
      <c r="D11" s="42"/>
      <c r="E11" s="47">
        <f>'млад смерт абсцифры'!E11*1000/'млад см на 1000 род'!H12</f>
        <v>0</v>
      </c>
      <c r="F11" s="47">
        <f>'млад смерт абсцифры'!F11*1000/'млад см на 1000 род'!I12</f>
        <v>0</v>
      </c>
      <c r="G11" s="47" t="e">
        <f t="shared" si="0"/>
        <v>#DIV/0!</v>
      </c>
      <c r="H11" s="66">
        <f>'родив.,умерш. абс.цифры'!B$8</f>
        <v>3271</v>
      </c>
      <c r="I11" s="66">
        <f>'родив.,умерш. абс.цифры'!C$8</f>
        <v>3022</v>
      </c>
      <c r="J11" s="8"/>
      <c r="K11" s="6"/>
      <c r="L11" s="6"/>
      <c r="M11" s="6"/>
    </row>
    <row r="12" spans="1:13" ht="18" customHeight="1">
      <c r="A12" s="105" t="s">
        <v>38</v>
      </c>
      <c r="B12" s="105"/>
      <c r="C12" s="105"/>
      <c r="D12" s="105"/>
      <c r="E12" s="47">
        <f>'млад смерт абсцифры'!E12*1000/'млад см на 1000 род'!H13</f>
        <v>0</v>
      </c>
      <c r="F12" s="47">
        <f>'млад смерт абсцифры'!F12*1000/'млад см на 1000 род'!I13</f>
        <v>0</v>
      </c>
      <c r="G12" s="47" t="e">
        <f t="shared" si="0"/>
        <v>#DIV/0!</v>
      </c>
      <c r="H12" s="66">
        <f>'родив.,умерш. абс.цифры'!B$8</f>
        <v>3271</v>
      </c>
      <c r="I12" s="66">
        <f>'родив.,умерш. абс.цифры'!C$8</f>
        <v>3022</v>
      </c>
      <c r="J12" s="8"/>
      <c r="K12" s="6"/>
      <c r="L12" s="6"/>
      <c r="M12" s="6"/>
    </row>
    <row r="13" spans="1:13" ht="18" customHeight="1">
      <c r="A13" s="42" t="s">
        <v>39</v>
      </c>
      <c r="B13" s="42"/>
      <c r="C13" s="42"/>
      <c r="D13" s="42"/>
      <c r="E13" s="47">
        <f>'млад смерт абсцифры'!E13*1000/'млад см на 1000 род'!H14</f>
        <v>0</v>
      </c>
      <c r="F13" s="47">
        <f>'млад смерт абсцифры'!F13*1000/'млад см на 1000 род'!I14</f>
        <v>0</v>
      </c>
      <c r="G13" s="47" t="e">
        <f t="shared" si="0"/>
        <v>#DIV/0!</v>
      </c>
      <c r="H13" s="66">
        <f>'родив.,умерш. абс.цифры'!B$8</f>
        <v>3271</v>
      </c>
      <c r="I13" s="66">
        <f>'родив.,умерш. абс.цифры'!C$8</f>
        <v>3022</v>
      </c>
      <c r="J13" s="8"/>
      <c r="K13" s="6"/>
      <c r="L13" s="6"/>
      <c r="M13" s="6"/>
    </row>
    <row r="14" spans="1:13" ht="19.5" customHeight="1">
      <c r="A14" s="42" t="s">
        <v>40</v>
      </c>
      <c r="B14" s="42"/>
      <c r="C14" s="42"/>
      <c r="D14" s="42"/>
      <c r="E14" s="47">
        <f>'млад смерт абсцифры'!E14*1000/'млад см на 1000 род'!H15</f>
        <v>0</v>
      </c>
      <c r="F14" s="47">
        <f>'млад смерт абсцифры'!F14*1000/'млад см на 1000 род'!I15</f>
        <v>0</v>
      </c>
      <c r="G14" s="47" t="e">
        <f t="shared" si="0"/>
        <v>#DIV/0!</v>
      </c>
      <c r="H14" s="66">
        <f>'родив.,умерш. абс.цифры'!B$8</f>
        <v>3271</v>
      </c>
      <c r="I14" s="66">
        <f>'родив.,умерш. абс.цифры'!C$8</f>
        <v>3022</v>
      </c>
      <c r="J14" s="8"/>
      <c r="K14" s="6"/>
      <c r="L14" s="6"/>
      <c r="M14" s="6"/>
    </row>
    <row r="15" spans="1:13" ht="18" customHeight="1">
      <c r="A15" s="42" t="s">
        <v>41</v>
      </c>
      <c r="B15" s="42"/>
      <c r="C15" s="42"/>
      <c r="D15" s="42"/>
      <c r="E15" s="47">
        <f>'млад смерт абсцифры'!E15*1000/'млад см на 1000 род'!H16</f>
        <v>0</v>
      </c>
      <c r="F15" s="47">
        <f>'млад смерт абсцифры'!F15*1000/'млад см на 1000 род'!I16</f>
        <v>0</v>
      </c>
      <c r="G15" s="47" t="e">
        <f t="shared" si="0"/>
        <v>#DIV/0!</v>
      </c>
      <c r="H15" s="66">
        <f>'родив.,умерш. абс.цифры'!B$8</f>
        <v>3271</v>
      </c>
      <c r="I15" s="66">
        <f>'родив.,умерш. абс.цифры'!C$8</f>
        <v>3022</v>
      </c>
      <c r="J15" s="8"/>
      <c r="K15" s="6"/>
      <c r="L15" s="6"/>
      <c r="M15" s="6"/>
    </row>
    <row r="16" spans="1:13" ht="18" customHeight="1">
      <c r="A16" s="42" t="s">
        <v>42</v>
      </c>
      <c r="B16" s="42"/>
      <c r="C16" s="42"/>
      <c r="D16" s="42"/>
      <c r="E16" s="47">
        <f>'млад смерт абсцифры'!E16*1000/'млад см на 1000 род'!H17</f>
        <v>0</v>
      </c>
      <c r="F16" s="47">
        <f>'млад смерт абсцифры'!F16*1000/'млад см на 1000 род'!I17</f>
        <v>0.3309066843150232</v>
      </c>
      <c r="G16" s="47" t="e">
        <f t="shared" si="0"/>
        <v>#DIV/0!</v>
      </c>
      <c r="H16" s="66">
        <f>'родив.,умерш. абс.цифры'!B$8</f>
        <v>3271</v>
      </c>
      <c r="I16" s="66">
        <f>'родив.,умерш. абс.цифры'!C$8</f>
        <v>3022</v>
      </c>
      <c r="J16" s="8"/>
      <c r="K16" s="6"/>
      <c r="L16" s="6"/>
      <c r="M16" s="6"/>
    </row>
    <row r="17" spans="1:13" ht="18" customHeight="1">
      <c r="A17" s="106" t="s">
        <v>43</v>
      </c>
      <c r="B17" s="106"/>
      <c r="C17" s="106"/>
      <c r="D17" s="106"/>
      <c r="E17" s="47">
        <f>'млад смерт абсцифры'!E17*1000/'млад см на 1000 род'!H18</f>
        <v>1.2228676245796393</v>
      </c>
      <c r="F17" s="47">
        <f>'млад смерт абсцифры'!F17*1000/'млад см на 1000 род'!I18</f>
        <v>0.6618133686300464</v>
      </c>
      <c r="G17" s="47">
        <f t="shared" si="0"/>
        <v>-45.88021178027796</v>
      </c>
      <c r="H17" s="66">
        <f>'родив.,умерш. абс.цифры'!B$8</f>
        <v>3271</v>
      </c>
      <c r="I17" s="66">
        <f>'родив.,умерш. абс.цифры'!C$8</f>
        <v>3022</v>
      </c>
      <c r="J17" s="8"/>
      <c r="K17" s="6"/>
      <c r="L17" s="6"/>
      <c r="M17" s="6"/>
    </row>
    <row r="18" spans="1:13" ht="18" customHeight="1">
      <c r="A18" s="105" t="s">
        <v>8</v>
      </c>
      <c r="B18" s="105"/>
      <c r="C18" s="105"/>
      <c r="D18" s="105"/>
      <c r="E18" s="47">
        <f>'млад смерт абсцифры'!E18*1000/'млад см на 1000 род'!H19</f>
        <v>0</v>
      </c>
      <c r="F18" s="47">
        <f>'млад смерт абсцифры'!F18*1000/'млад см на 1000 род'!I19</f>
        <v>0</v>
      </c>
      <c r="G18" s="47" t="e">
        <f t="shared" si="0"/>
        <v>#DIV/0!</v>
      </c>
      <c r="H18" s="66">
        <f>'родив.,умерш. абс.цифры'!B$8</f>
        <v>3271</v>
      </c>
      <c r="I18" s="66">
        <f>'родив.,умерш. абс.цифры'!C$8</f>
        <v>3022</v>
      </c>
      <c r="J18" s="8"/>
      <c r="K18" s="6"/>
      <c r="L18" s="6"/>
      <c r="M18" s="6"/>
    </row>
    <row r="19" spans="1:13" ht="18" customHeight="1">
      <c r="A19" s="42" t="s">
        <v>9</v>
      </c>
      <c r="B19" s="42"/>
      <c r="C19" s="42"/>
      <c r="D19" s="42"/>
      <c r="E19" s="47">
        <f>'млад смерт абсцифры'!E19*1000/'млад см на 1000 род'!H20</f>
        <v>0.9171507184347294</v>
      </c>
      <c r="F19" s="47">
        <f>'млад смерт абсцифры'!F19*1000/'млад см на 1000 род'!I20</f>
        <v>0</v>
      </c>
      <c r="G19" s="47">
        <f t="shared" si="0"/>
        <v>-100</v>
      </c>
      <c r="H19" s="66">
        <f>'родив.,умерш. абс.цифры'!B$8</f>
        <v>3271</v>
      </c>
      <c r="I19" s="66">
        <f>'родив.,умерш. абс.цифры'!C$8</f>
        <v>3022</v>
      </c>
      <c r="J19" s="8"/>
      <c r="K19" s="6"/>
      <c r="L19" s="6"/>
      <c r="M19" s="6"/>
    </row>
    <row r="20" spans="1:13" ht="18" customHeight="1">
      <c r="A20" s="107" t="s">
        <v>10</v>
      </c>
      <c r="B20" s="107"/>
      <c r="C20" s="107"/>
      <c r="D20" s="107"/>
      <c r="E20" s="47">
        <f>'млад смерт абсцифры'!E20*1000/'млад см на 1000 род'!H21</f>
        <v>0</v>
      </c>
      <c r="F20" s="47">
        <f>'млад смерт абсцифры'!F20*1000/'млад см на 1000 род'!I21</f>
        <v>0</v>
      </c>
      <c r="G20" s="47" t="e">
        <f t="shared" si="0"/>
        <v>#DIV/0!</v>
      </c>
      <c r="H20" s="66">
        <f>'родив.,умерш. абс.цифры'!B$8</f>
        <v>3271</v>
      </c>
      <c r="I20" s="66">
        <f>'родив.,умерш. абс.цифры'!C$8</f>
        <v>3022</v>
      </c>
      <c r="J20" s="8"/>
      <c r="K20" s="6"/>
      <c r="L20" s="6"/>
      <c r="M20" s="6"/>
    </row>
    <row r="21" spans="1:13" ht="18" customHeight="1">
      <c r="A21" s="42" t="s">
        <v>44</v>
      </c>
      <c r="B21" s="42"/>
      <c r="C21" s="42"/>
      <c r="D21" s="42"/>
      <c r="E21" s="47">
        <f>'млад смерт абсцифры'!E21*1000/'млад см на 1000 род'!H22</f>
        <v>0.9171507184347294</v>
      </c>
      <c r="F21" s="47">
        <f>'млад смерт абсцифры'!F21*1000/'млад см на 1000 род'!I22</f>
        <v>0.3309066843150232</v>
      </c>
      <c r="G21" s="47">
        <f t="shared" si="0"/>
        <v>-63.92014118685197</v>
      </c>
      <c r="H21" s="66">
        <f>'родив.,умерш. абс.цифры'!B$8</f>
        <v>3271</v>
      </c>
      <c r="I21" s="66">
        <f>'родив.,умерш. абс.цифры'!C$8</f>
        <v>3022</v>
      </c>
      <c r="K21" s="6"/>
      <c r="L21" s="6"/>
      <c r="M21" s="6"/>
    </row>
    <row r="22" spans="1:13" ht="18" customHeight="1">
      <c r="A22" s="106" t="s">
        <v>45</v>
      </c>
      <c r="B22" s="106"/>
      <c r="C22" s="106"/>
      <c r="D22" s="106"/>
      <c r="E22" s="47">
        <f>'млад смерт абсцифры'!E22*1000/'млад см на 1000 род'!H23</f>
        <v>0</v>
      </c>
      <c r="F22" s="47">
        <f>'млад смерт абсцифры'!F22*1000/'млад см на 1000 род'!I23</f>
        <v>0.6618133686300464</v>
      </c>
      <c r="G22" s="47" t="e">
        <f t="shared" si="0"/>
        <v>#DIV/0!</v>
      </c>
      <c r="H22" s="66">
        <f>'родив.,умерш. абс.цифры'!B$8</f>
        <v>3271</v>
      </c>
      <c r="I22" s="66">
        <f>'родив.,умерш. абс.цифры'!C$8</f>
        <v>3022</v>
      </c>
      <c r="K22" s="6"/>
      <c r="L22" s="6"/>
      <c r="M22" s="6"/>
    </row>
    <row r="23" spans="1:13" ht="18" customHeight="1">
      <c r="A23" s="54" t="s">
        <v>46</v>
      </c>
      <c r="B23" s="54"/>
      <c r="C23" s="54"/>
      <c r="D23" s="54"/>
      <c r="E23" s="47" t="e">
        <f>'млад смерт абсцифры'!E23*1000/'млад см на 1000 род'!H24</f>
        <v>#DIV/0!</v>
      </c>
      <c r="F23" s="47" t="e">
        <f>'млад смерт абсцифры'!F23*1000/'млад см на 1000 род'!I24</f>
        <v>#DIV/0!</v>
      </c>
      <c r="G23" s="47" t="e">
        <f t="shared" si="0"/>
        <v>#DIV/0!</v>
      </c>
      <c r="H23" s="66">
        <f>'родив.,умерш. абс.цифры'!B$8</f>
        <v>3271</v>
      </c>
      <c r="I23" s="66">
        <f>'родив.,умерш. абс.цифры'!C$8</f>
        <v>3022</v>
      </c>
      <c r="K23" s="6"/>
      <c r="L23" s="6"/>
      <c r="M23" s="6"/>
    </row>
    <row r="24" spans="1:13" ht="18" customHeight="1">
      <c r="A24" s="112" t="s">
        <v>60</v>
      </c>
      <c r="B24" s="112"/>
      <c r="C24" s="112"/>
      <c r="D24" s="112"/>
      <c r="E24" s="112"/>
      <c r="F24" s="112"/>
      <c r="G24" s="112"/>
      <c r="H24" s="55"/>
      <c r="I24" s="56"/>
      <c r="K24" s="6"/>
      <c r="L24" s="6"/>
      <c r="M24" s="6"/>
    </row>
    <row r="25" spans="1:13" ht="18" customHeight="1">
      <c r="A25" s="122"/>
      <c r="B25" s="122"/>
      <c r="C25" s="122"/>
      <c r="D25" s="122"/>
      <c r="E25" s="122"/>
      <c r="F25" s="122"/>
      <c r="G25" s="122"/>
      <c r="H25" s="6"/>
      <c r="K25" s="6"/>
      <c r="L25" s="6"/>
      <c r="M25" s="6"/>
    </row>
    <row r="26" spans="1:13" ht="18" customHeight="1">
      <c r="A26" s="16"/>
      <c r="B26" s="16"/>
      <c r="C26" s="16"/>
      <c r="D26" s="16"/>
      <c r="E26" s="23"/>
      <c r="F26" s="25"/>
      <c r="G26" s="6"/>
      <c r="H26" s="6"/>
      <c r="K26" s="6"/>
      <c r="L26" s="6"/>
      <c r="M26" s="6"/>
    </row>
    <row r="27" spans="1:13" ht="18" customHeight="1">
      <c r="A27" s="16"/>
      <c r="B27" s="16"/>
      <c r="C27" s="16"/>
      <c r="D27" s="16"/>
      <c r="E27" s="23"/>
      <c r="F27" s="25"/>
      <c r="G27" s="6"/>
      <c r="H27" s="6"/>
      <c r="K27" s="6"/>
      <c r="L27" s="6"/>
      <c r="M27" s="6"/>
    </row>
    <row r="28" spans="1:13" ht="18" customHeight="1">
      <c r="A28" s="17"/>
      <c r="B28" s="17"/>
      <c r="C28" s="17"/>
      <c r="D28" s="17"/>
      <c r="E28" s="23"/>
      <c r="F28" s="25"/>
      <c r="G28" s="6"/>
      <c r="H28" s="6"/>
      <c r="K28" s="6"/>
      <c r="L28" s="6"/>
      <c r="M28" s="6"/>
    </row>
    <row r="29" spans="1:13" ht="18" customHeight="1">
      <c r="A29" s="17"/>
      <c r="B29" s="17"/>
      <c r="C29" s="17"/>
      <c r="D29" s="17"/>
      <c r="E29" s="23"/>
      <c r="F29" s="25"/>
      <c r="G29" s="6"/>
      <c r="H29" s="6"/>
      <c r="K29" s="6"/>
      <c r="L29" s="6"/>
      <c r="M29" s="6"/>
    </row>
    <row r="30" spans="1:13" ht="15">
      <c r="A30" s="119"/>
      <c r="B30" s="119"/>
      <c r="C30" s="119"/>
      <c r="D30" s="119"/>
      <c r="E30" s="26"/>
      <c r="F30" s="27"/>
      <c r="G30" s="6"/>
      <c r="H30" s="6"/>
      <c r="K30" s="6"/>
      <c r="L30" s="6"/>
      <c r="M30" s="6"/>
    </row>
    <row r="31" spans="1:13" ht="15">
      <c r="A31" s="120"/>
      <c r="B31" s="120"/>
      <c r="C31" s="120"/>
      <c r="D31" s="120"/>
      <c r="E31" s="23"/>
      <c r="F31" s="25"/>
      <c r="G31" s="6"/>
      <c r="H31" s="6"/>
      <c r="K31" s="6"/>
      <c r="L31" s="6"/>
      <c r="M31" s="6"/>
    </row>
    <row r="32" spans="1:13" ht="15">
      <c r="A32" s="17"/>
      <c r="B32" s="17"/>
      <c r="C32" s="17"/>
      <c r="D32" s="17"/>
      <c r="E32" s="23"/>
      <c r="F32" s="25"/>
      <c r="G32" s="6"/>
      <c r="H32" s="6"/>
      <c r="K32" s="6"/>
      <c r="L32" s="6"/>
      <c r="M32" s="6"/>
    </row>
    <row r="33" spans="1:13" ht="15">
      <c r="A33" s="121"/>
      <c r="B33" s="121"/>
      <c r="C33" s="121"/>
      <c r="D33" s="121"/>
      <c r="E33" s="26"/>
      <c r="F33" s="27"/>
      <c r="G33" s="6"/>
      <c r="H33" s="6"/>
      <c r="K33" s="6"/>
      <c r="L33" s="6"/>
      <c r="M33" s="6"/>
    </row>
    <row r="34" spans="1:13" ht="15">
      <c r="A34" s="17"/>
      <c r="B34" s="17"/>
      <c r="C34" s="17"/>
      <c r="D34" s="17"/>
      <c r="E34" s="23"/>
      <c r="F34" s="25"/>
      <c r="H34" s="6"/>
      <c r="K34" s="6"/>
      <c r="L34" s="6"/>
      <c r="M34" s="6"/>
    </row>
    <row r="35" spans="1:13" ht="15">
      <c r="A35" s="119"/>
      <c r="B35" s="119"/>
      <c r="C35" s="119"/>
      <c r="D35" s="119"/>
      <c r="E35" s="26"/>
      <c r="F35" s="27"/>
      <c r="H35" s="6"/>
      <c r="K35" s="6"/>
      <c r="L35" s="6"/>
      <c r="M35" s="6"/>
    </row>
    <row r="36" spans="1:13" ht="15">
      <c r="A36" s="17"/>
      <c r="B36" s="17"/>
      <c r="C36" s="17"/>
      <c r="D36" s="17"/>
      <c r="E36" s="23"/>
      <c r="F36" s="25"/>
      <c r="H36" s="6"/>
      <c r="K36" s="6"/>
      <c r="L36" s="6"/>
      <c r="M36" s="6"/>
    </row>
    <row r="37" spans="1:13" ht="15">
      <c r="A37" s="6"/>
      <c r="B37" s="6"/>
      <c r="C37" s="6"/>
      <c r="D37" s="6"/>
      <c r="E37" s="26"/>
      <c r="F37" s="22"/>
      <c r="H37" s="6"/>
      <c r="K37" s="6"/>
      <c r="L37" s="6"/>
      <c r="M37" s="6"/>
    </row>
    <row r="38" spans="1:13" ht="15">
      <c r="A38" s="18"/>
      <c r="B38" s="6"/>
      <c r="C38" s="6"/>
      <c r="D38" s="6"/>
      <c r="E38" s="23"/>
      <c r="F38" s="22"/>
      <c r="H38" s="6"/>
      <c r="K38" s="6"/>
      <c r="L38" s="6"/>
      <c r="M38" s="6"/>
    </row>
    <row r="39" spans="8:13" ht="12.75">
      <c r="H39" s="6"/>
      <c r="K39" s="6"/>
      <c r="L39" s="6"/>
      <c r="M39" s="6"/>
    </row>
    <row r="40" spans="8:13" ht="12.75">
      <c r="H40" s="6"/>
      <c r="K40" s="6"/>
      <c r="L40" s="6"/>
      <c r="M40" s="6"/>
    </row>
    <row r="41" spans="8:13" ht="12.75">
      <c r="H41" s="6"/>
      <c r="K41" s="6"/>
      <c r="L41" s="6"/>
      <c r="M41" s="6"/>
    </row>
    <row r="42" spans="8:13" ht="12.75">
      <c r="H42" s="6"/>
      <c r="K42" s="6"/>
      <c r="L42" s="6"/>
      <c r="M42" s="6"/>
    </row>
    <row r="43" spans="8:13" ht="12.75">
      <c r="H43" s="6"/>
      <c r="K43" s="6"/>
      <c r="L43" s="6"/>
      <c r="M43" s="6"/>
    </row>
    <row r="44" spans="8:13" ht="12.75">
      <c r="H44" s="6"/>
      <c r="K44" s="6"/>
      <c r="L44" s="6"/>
      <c r="M44" s="6"/>
    </row>
    <row r="45" spans="8:13" ht="12.75">
      <c r="H45" s="6"/>
      <c r="K45" s="6"/>
      <c r="L45" s="6"/>
      <c r="M45" s="6"/>
    </row>
  </sheetData>
  <sheetProtection/>
  <mergeCells count="19">
    <mergeCell ref="A3:G3"/>
    <mergeCell ref="A4:G4"/>
    <mergeCell ref="A5:G5"/>
    <mergeCell ref="A7:D8"/>
    <mergeCell ref="A35:D35"/>
    <mergeCell ref="A22:D22"/>
    <mergeCell ref="A30:D30"/>
    <mergeCell ref="A31:D31"/>
    <mergeCell ref="A33:D33"/>
    <mergeCell ref="A25:G25"/>
    <mergeCell ref="A24:G24"/>
    <mergeCell ref="H7:I7"/>
    <mergeCell ref="A12:D12"/>
    <mergeCell ref="A17:D17"/>
    <mergeCell ref="A20:D20"/>
    <mergeCell ref="A18:D18"/>
    <mergeCell ref="H9:I9"/>
    <mergeCell ref="E7:E8"/>
    <mergeCell ref="F7:F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showZeros="0" tabSelected="1" view="pageBreakPreview" zoomScale="75" zoomScaleSheetLayoutView="75" zoomScalePageLayoutView="0" workbookViewId="0" topLeftCell="A1">
      <pane xSplit="1" ySplit="6" topLeftCell="B1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7" sqref="D7:D25"/>
    </sheetView>
  </sheetViews>
  <sheetFormatPr defaultColWidth="9.00390625" defaultRowHeight="12.75"/>
  <cols>
    <col min="1" max="1" width="4.125" style="0" customWidth="1"/>
    <col min="2" max="2" width="57.625" style="0" customWidth="1"/>
    <col min="3" max="3" width="25.00390625" style="0" customWidth="1"/>
    <col min="4" max="4" width="14.50390625" style="0" customWidth="1"/>
    <col min="5" max="5" width="12.50390625" style="0" customWidth="1"/>
    <col min="6" max="6" width="14.375" style="0" customWidth="1"/>
    <col min="7" max="7" width="12.125" style="0" customWidth="1"/>
    <col min="8" max="8" width="22.00390625" style="0" customWidth="1"/>
    <col min="9" max="10" width="16.50390625" style="0" customWidth="1"/>
    <col min="11" max="11" width="11.375" style="0" customWidth="1"/>
  </cols>
  <sheetData>
    <row r="1" spans="1:8" ht="17.25">
      <c r="A1" s="97" t="s">
        <v>124</v>
      </c>
      <c r="B1" s="97"/>
      <c r="C1" s="97"/>
      <c r="D1" s="97"/>
      <c r="E1" s="97"/>
      <c r="F1" s="97"/>
      <c r="G1" s="97"/>
      <c r="H1" s="97"/>
    </row>
    <row r="2" spans="1:11" ht="17.25">
      <c r="A2" s="97" t="s">
        <v>146</v>
      </c>
      <c r="B2" s="97"/>
      <c r="C2" s="97"/>
      <c r="D2" s="97"/>
      <c r="E2" s="97"/>
      <c r="F2" s="97"/>
      <c r="G2" s="97"/>
      <c r="H2" s="97"/>
      <c r="I2" s="71" t="s">
        <v>150</v>
      </c>
      <c r="J2" s="71"/>
      <c r="K2" s="71"/>
    </row>
    <row r="3" spans="1:8" ht="18">
      <c r="A3" s="59"/>
      <c r="B3" s="59"/>
      <c r="C3" s="59"/>
      <c r="D3" s="59"/>
      <c r="E3" s="59"/>
      <c r="F3" s="59"/>
      <c r="G3" s="59"/>
      <c r="H3" s="59"/>
    </row>
    <row r="4" spans="1:11" ht="110.25" customHeight="1">
      <c r="A4" s="127"/>
      <c r="B4" s="126" t="s">
        <v>63</v>
      </c>
      <c r="C4" s="126" t="s">
        <v>125</v>
      </c>
      <c r="D4" s="126" t="s">
        <v>132</v>
      </c>
      <c r="E4" s="126"/>
      <c r="F4" s="126" t="s">
        <v>126</v>
      </c>
      <c r="G4" s="126"/>
      <c r="H4" s="41" t="s">
        <v>123</v>
      </c>
      <c r="I4" s="124" t="s">
        <v>133</v>
      </c>
      <c r="J4" s="124"/>
      <c r="K4" s="125" t="s">
        <v>147</v>
      </c>
    </row>
    <row r="5" spans="1:11" ht="18">
      <c r="A5" s="127"/>
      <c r="B5" s="126"/>
      <c r="C5" s="126"/>
      <c r="D5" s="58" t="s">
        <v>64</v>
      </c>
      <c r="E5" s="58" t="s">
        <v>65</v>
      </c>
      <c r="F5" s="58" t="s">
        <v>64</v>
      </c>
      <c r="G5" s="58" t="s">
        <v>65</v>
      </c>
      <c r="H5" s="41" t="s">
        <v>64</v>
      </c>
      <c r="I5" s="58" t="s">
        <v>64</v>
      </c>
      <c r="J5" s="58" t="s">
        <v>65</v>
      </c>
      <c r="K5" s="125"/>
    </row>
    <row r="6" spans="1:11" ht="18" customHeight="1">
      <c r="A6" s="42"/>
      <c r="B6" s="60" t="s">
        <v>68</v>
      </c>
      <c r="C6" s="60"/>
      <c r="D6" s="87">
        <v>10</v>
      </c>
      <c r="E6" s="87">
        <v>18</v>
      </c>
      <c r="F6" s="83">
        <f>D6/I6*100000</f>
        <v>19.024789300458497</v>
      </c>
      <c r="G6" s="83">
        <f>E6/J6*100000</f>
        <v>9.648163632855214</v>
      </c>
      <c r="H6" s="92">
        <f>D6*1000/K6</f>
        <v>3.3090668431502315</v>
      </c>
      <c r="I6" s="62">
        <v>52563</v>
      </c>
      <c r="J6" s="62">
        <v>186564</v>
      </c>
      <c r="K6" s="69">
        <f>'родив.,умерш. абс.цифры'!C$8</f>
        <v>3022</v>
      </c>
    </row>
    <row r="7" spans="1:11" ht="18" customHeight="1">
      <c r="A7" s="42" t="s">
        <v>69</v>
      </c>
      <c r="B7" s="42" t="s">
        <v>70</v>
      </c>
      <c r="C7" s="58" t="s">
        <v>104</v>
      </c>
      <c r="D7" s="88">
        <v>1</v>
      </c>
      <c r="E7" s="88">
        <v>1</v>
      </c>
      <c r="F7" s="51">
        <f aca="true" t="shared" si="0" ref="F7:F25">D7/I7*100000</f>
        <v>1.9024789300458498</v>
      </c>
      <c r="G7" s="51">
        <f aca="true" t="shared" si="1" ref="G7:G25">E7/J7*100000</f>
        <v>0.5360090907141785</v>
      </c>
      <c r="H7" s="61">
        <f aca="true" t="shared" si="2" ref="H7:H25">D7*1000/K7</f>
        <v>0.3309066843150232</v>
      </c>
      <c r="I7" s="62">
        <v>52563</v>
      </c>
      <c r="J7" s="62">
        <v>186564</v>
      </c>
      <c r="K7" s="69">
        <f>'родив.,умерш. абс.цифры'!C$8</f>
        <v>3022</v>
      </c>
    </row>
    <row r="8" spans="1:11" ht="18" customHeight="1">
      <c r="A8" s="42" t="s">
        <v>71</v>
      </c>
      <c r="B8" s="42" t="s">
        <v>127</v>
      </c>
      <c r="C8" s="58" t="s">
        <v>105</v>
      </c>
      <c r="D8" s="88"/>
      <c r="E8" s="88"/>
      <c r="F8" s="51">
        <f t="shared" si="0"/>
        <v>0</v>
      </c>
      <c r="G8" s="51">
        <f t="shared" si="1"/>
        <v>0</v>
      </c>
      <c r="H8" s="61">
        <f t="shared" si="2"/>
        <v>0</v>
      </c>
      <c r="I8" s="62">
        <v>52563</v>
      </c>
      <c r="J8" s="62">
        <v>186564</v>
      </c>
      <c r="K8" s="69">
        <f>'родив.,умерш. абс.цифры'!C$8</f>
        <v>3022</v>
      </c>
    </row>
    <row r="9" spans="1:11" ht="18" customHeight="1">
      <c r="A9" s="42" t="s">
        <v>72</v>
      </c>
      <c r="B9" s="42" t="s">
        <v>74</v>
      </c>
      <c r="C9" s="58" t="s">
        <v>106</v>
      </c>
      <c r="D9" s="88"/>
      <c r="E9" s="88"/>
      <c r="F9" s="51">
        <f t="shared" si="0"/>
        <v>0</v>
      </c>
      <c r="G9" s="51">
        <f t="shared" si="1"/>
        <v>0</v>
      </c>
      <c r="H9" s="61">
        <f t="shared" si="2"/>
        <v>0</v>
      </c>
      <c r="I9" s="62">
        <v>52563</v>
      </c>
      <c r="J9" s="62">
        <v>186564</v>
      </c>
      <c r="K9" s="69">
        <f>'родив.,умерш. абс.цифры'!C$8</f>
        <v>3022</v>
      </c>
    </row>
    <row r="10" spans="1:11" ht="18" customHeight="1">
      <c r="A10" s="42" t="s">
        <v>84</v>
      </c>
      <c r="B10" s="42" t="s">
        <v>75</v>
      </c>
      <c r="C10" s="58" t="s">
        <v>107</v>
      </c>
      <c r="D10" s="88"/>
      <c r="E10" s="88"/>
      <c r="F10" s="51">
        <f t="shared" si="0"/>
        <v>0</v>
      </c>
      <c r="G10" s="51">
        <f t="shared" si="1"/>
        <v>0</v>
      </c>
      <c r="H10" s="61">
        <f t="shared" si="2"/>
        <v>0</v>
      </c>
      <c r="I10" s="62">
        <v>52563</v>
      </c>
      <c r="J10" s="62">
        <v>186564</v>
      </c>
      <c r="K10" s="69">
        <f>'родив.,умерш. абс.цифры'!C$8</f>
        <v>3022</v>
      </c>
    </row>
    <row r="11" spans="1:11" ht="18" customHeight="1">
      <c r="A11" s="42" t="s">
        <v>85</v>
      </c>
      <c r="B11" s="42" t="s">
        <v>76</v>
      </c>
      <c r="C11" s="58" t="s">
        <v>108</v>
      </c>
      <c r="D11" s="88"/>
      <c r="E11" s="88"/>
      <c r="F11" s="51">
        <f t="shared" si="0"/>
        <v>0</v>
      </c>
      <c r="G11" s="51">
        <f t="shared" si="1"/>
        <v>0</v>
      </c>
      <c r="H11" s="61">
        <f t="shared" si="2"/>
        <v>0</v>
      </c>
      <c r="I11" s="62">
        <v>52563</v>
      </c>
      <c r="J11" s="62">
        <v>186564</v>
      </c>
      <c r="K11" s="69">
        <f>'родив.,умерш. абс.цифры'!C$8</f>
        <v>3022</v>
      </c>
    </row>
    <row r="12" spans="1:11" ht="18" customHeight="1">
      <c r="A12" s="42" t="s">
        <v>86</v>
      </c>
      <c r="B12" s="42" t="s">
        <v>73</v>
      </c>
      <c r="C12" s="58" t="s">
        <v>109</v>
      </c>
      <c r="D12" s="88">
        <v>1</v>
      </c>
      <c r="E12" s="88">
        <v>4</v>
      </c>
      <c r="F12" s="51">
        <f t="shared" si="0"/>
        <v>1.9024789300458498</v>
      </c>
      <c r="G12" s="51">
        <f t="shared" si="1"/>
        <v>2.144036362856714</v>
      </c>
      <c r="H12" s="61">
        <f t="shared" si="2"/>
        <v>0.3309066843150232</v>
      </c>
      <c r="I12" s="62">
        <v>52563</v>
      </c>
      <c r="J12" s="62">
        <v>186564</v>
      </c>
      <c r="K12" s="69">
        <f>'родив.,умерш. абс.цифры'!C$8</f>
        <v>3022</v>
      </c>
    </row>
    <row r="13" spans="1:11" ht="18" customHeight="1">
      <c r="A13" s="42" t="s">
        <v>87</v>
      </c>
      <c r="B13" s="42" t="s">
        <v>97</v>
      </c>
      <c r="C13" s="58" t="s">
        <v>110</v>
      </c>
      <c r="D13" s="88"/>
      <c r="E13" s="88"/>
      <c r="F13" s="51">
        <f t="shared" si="0"/>
        <v>0</v>
      </c>
      <c r="G13" s="51">
        <f t="shared" si="1"/>
        <v>0</v>
      </c>
      <c r="H13" s="61">
        <f t="shared" si="2"/>
        <v>0</v>
      </c>
      <c r="I13" s="62">
        <v>52563</v>
      </c>
      <c r="J13" s="62">
        <v>186564</v>
      </c>
      <c r="K13" s="69">
        <f>'родив.,умерш. абс.цифры'!C$8</f>
        <v>3022</v>
      </c>
    </row>
    <row r="14" spans="1:11" ht="18" customHeight="1">
      <c r="A14" s="42" t="s">
        <v>88</v>
      </c>
      <c r="B14" s="42" t="s">
        <v>98</v>
      </c>
      <c r="C14" s="58" t="s">
        <v>111</v>
      </c>
      <c r="D14" s="88"/>
      <c r="E14" s="88"/>
      <c r="F14" s="51">
        <f t="shared" si="0"/>
        <v>0</v>
      </c>
      <c r="G14" s="51">
        <f t="shared" si="1"/>
        <v>0</v>
      </c>
      <c r="H14" s="61">
        <f t="shared" si="2"/>
        <v>0</v>
      </c>
      <c r="I14" s="62">
        <v>52563</v>
      </c>
      <c r="J14" s="62">
        <v>186564</v>
      </c>
      <c r="K14" s="69">
        <f>'родив.,умерш. абс.цифры'!C$8</f>
        <v>3022</v>
      </c>
    </row>
    <row r="15" spans="1:11" ht="18" customHeight="1">
      <c r="A15" s="42" t="s">
        <v>89</v>
      </c>
      <c r="B15" s="42" t="s">
        <v>77</v>
      </c>
      <c r="C15" s="58" t="s">
        <v>112</v>
      </c>
      <c r="D15" s="88"/>
      <c r="E15" s="88"/>
      <c r="F15" s="51">
        <f t="shared" si="0"/>
        <v>0</v>
      </c>
      <c r="G15" s="51">
        <f t="shared" si="1"/>
        <v>0</v>
      </c>
      <c r="H15" s="61">
        <f t="shared" si="2"/>
        <v>0</v>
      </c>
      <c r="I15" s="62">
        <v>52563</v>
      </c>
      <c r="J15" s="62">
        <v>186564</v>
      </c>
      <c r="K15" s="69">
        <f>'родив.,умерш. абс.цифры'!C$8</f>
        <v>3022</v>
      </c>
    </row>
    <row r="16" spans="1:11" ht="18" customHeight="1">
      <c r="A16" s="42" t="s">
        <v>90</v>
      </c>
      <c r="B16" s="42" t="s">
        <v>99</v>
      </c>
      <c r="C16" s="58" t="s">
        <v>113</v>
      </c>
      <c r="D16" s="88">
        <v>1</v>
      </c>
      <c r="E16" s="88">
        <v>2</v>
      </c>
      <c r="F16" s="51">
        <f t="shared" si="0"/>
        <v>1.9024789300458498</v>
      </c>
      <c r="G16" s="51">
        <f t="shared" si="1"/>
        <v>1.072018181428357</v>
      </c>
      <c r="H16" s="61">
        <f t="shared" si="2"/>
        <v>0.3309066843150232</v>
      </c>
      <c r="I16" s="62">
        <v>52563</v>
      </c>
      <c r="J16" s="62">
        <v>186564</v>
      </c>
      <c r="K16" s="69">
        <f>'родив.,умерш. абс.цифры'!C$8</f>
        <v>3022</v>
      </c>
    </row>
    <row r="17" spans="1:11" ht="18" customHeight="1">
      <c r="A17" s="42" t="s">
        <v>91</v>
      </c>
      <c r="B17" s="42" t="s">
        <v>78</v>
      </c>
      <c r="C17" s="58" t="s">
        <v>114</v>
      </c>
      <c r="D17" s="88"/>
      <c r="E17" s="88"/>
      <c r="F17" s="51">
        <f t="shared" si="0"/>
        <v>0</v>
      </c>
      <c r="G17" s="51">
        <f t="shared" si="1"/>
        <v>0</v>
      </c>
      <c r="H17" s="61">
        <f t="shared" si="2"/>
        <v>0</v>
      </c>
      <c r="I17" s="62">
        <v>52563</v>
      </c>
      <c r="J17" s="62">
        <v>186564</v>
      </c>
      <c r="K17" s="69">
        <f>'родив.,умерш. абс.цифры'!C$8</f>
        <v>3022</v>
      </c>
    </row>
    <row r="18" spans="1:11" ht="18" customHeight="1">
      <c r="A18" s="42" t="s">
        <v>92</v>
      </c>
      <c r="B18" s="42" t="s">
        <v>79</v>
      </c>
      <c r="C18" s="58" t="s">
        <v>115</v>
      </c>
      <c r="D18" s="88"/>
      <c r="E18" s="88"/>
      <c r="F18" s="51">
        <f t="shared" si="0"/>
        <v>0</v>
      </c>
      <c r="G18" s="51">
        <f t="shared" si="1"/>
        <v>0</v>
      </c>
      <c r="H18" s="61">
        <f t="shared" si="2"/>
        <v>0</v>
      </c>
      <c r="I18" s="62">
        <v>52563</v>
      </c>
      <c r="J18" s="62">
        <v>186564</v>
      </c>
      <c r="K18" s="69">
        <f>'родив.,умерш. абс.цифры'!C$8</f>
        <v>3022</v>
      </c>
    </row>
    <row r="19" spans="1:11" ht="18" customHeight="1">
      <c r="A19" s="42" t="s">
        <v>93</v>
      </c>
      <c r="B19" s="42" t="s">
        <v>80</v>
      </c>
      <c r="C19" s="58" t="s">
        <v>116</v>
      </c>
      <c r="D19" s="88"/>
      <c r="E19" s="88"/>
      <c r="F19" s="51">
        <f t="shared" si="0"/>
        <v>0</v>
      </c>
      <c r="G19" s="51">
        <f t="shared" si="1"/>
        <v>0</v>
      </c>
      <c r="H19" s="61">
        <f t="shared" si="2"/>
        <v>0</v>
      </c>
      <c r="I19" s="62">
        <v>52563</v>
      </c>
      <c r="J19" s="62">
        <v>186564</v>
      </c>
      <c r="K19" s="69">
        <f>'родив.,умерш. абс.цифры'!C$8</f>
        <v>3022</v>
      </c>
    </row>
    <row r="20" spans="1:11" ht="18" customHeight="1">
      <c r="A20" s="42" t="s">
        <v>94</v>
      </c>
      <c r="B20" s="42" t="s">
        <v>81</v>
      </c>
      <c r="C20" s="58" t="s">
        <v>117</v>
      </c>
      <c r="D20" s="88"/>
      <c r="E20" s="88"/>
      <c r="F20" s="51">
        <f t="shared" si="0"/>
        <v>0</v>
      </c>
      <c r="G20" s="51">
        <f t="shared" si="1"/>
        <v>0</v>
      </c>
      <c r="H20" s="61">
        <f t="shared" si="2"/>
        <v>0</v>
      </c>
      <c r="I20" s="62">
        <v>52563</v>
      </c>
      <c r="J20" s="62">
        <v>186564</v>
      </c>
      <c r="K20" s="69">
        <f>'родив.,умерш. абс.цифры'!C$8</f>
        <v>3022</v>
      </c>
    </row>
    <row r="21" spans="1:11" ht="18" customHeight="1">
      <c r="A21" s="42" t="s">
        <v>95</v>
      </c>
      <c r="B21" s="42" t="s">
        <v>100</v>
      </c>
      <c r="C21" s="58" t="s">
        <v>118</v>
      </c>
      <c r="D21" s="88"/>
      <c r="E21" s="88"/>
      <c r="F21" s="51">
        <f t="shared" si="0"/>
        <v>0</v>
      </c>
      <c r="G21" s="51">
        <f t="shared" si="1"/>
        <v>0</v>
      </c>
      <c r="H21" s="61">
        <f t="shared" si="2"/>
        <v>0</v>
      </c>
      <c r="I21" s="62">
        <v>52563</v>
      </c>
      <c r="J21" s="62">
        <v>186564</v>
      </c>
      <c r="K21" s="69">
        <f>'родив.,умерш. абс.цифры'!C$8</f>
        <v>3022</v>
      </c>
    </row>
    <row r="22" spans="1:11" ht="18" customHeight="1">
      <c r="A22" s="42" t="s">
        <v>96</v>
      </c>
      <c r="B22" s="42" t="s">
        <v>83</v>
      </c>
      <c r="C22" s="58" t="s">
        <v>119</v>
      </c>
      <c r="D22" s="88">
        <v>2</v>
      </c>
      <c r="E22" s="88">
        <v>1</v>
      </c>
      <c r="F22" s="51">
        <f t="shared" si="0"/>
        <v>3.8049578600916996</v>
      </c>
      <c r="G22" s="51">
        <f t="shared" si="1"/>
        <v>0.5360090907141785</v>
      </c>
      <c r="H22" s="61">
        <f t="shared" si="2"/>
        <v>0.6618133686300464</v>
      </c>
      <c r="I22" s="62">
        <v>52563</v>
      </c>
      <c r="J22" s="62">
        <v>186564</v>
      </c>
      <c r="K22" s="69">
        <f>'родив.,умерш. абс.цифры'!C$8</f>
        <v>3022</v>
      </c>
    </row>
    <row r="23" spans="1:11" ht="18" customHeight="1">
      <c r="A23" s="42" t="s">
        <v>101</v>
      </c>
      <c r="B23" s="42" t="s">
        <v>66</v>
      </c>
      <c r="C23" s="58" t="s">
        <v>120</v>
      </c>
      <c r="D23" s="88">
        <v>1</v>
      </c>
      <c r="E23" s="88">
        <v>1</v>
      </c>
      <c r="F23" s="51">
        <f t="shared" si="0"/>
        <v>1.9024789300458498</v>
      </c>
      <c r="G23" s="51">
        <f t="shared" si="1"/>
        <v>0.5360090907141785</v>
      </c>
      <c r="H23" s="61">
        <f t="shared" si="2"/>
        <v>0.3309066843150232</v>
      </c>
      <c r="I23" s="62">
        <v>52563</v>
      </c>
      <c r="J23" s="62">
        <v>186564</v>
      </c>
      <c r="K23" s="69">
        <f>'родив.,умерш. абс.цифры'!C$8</f>
        <v>3022</v>
      </c>
    </row>
    <row r="24" spans="1:11" ht="18" customHeight="1">
      <c r="A24" s="42" t="s">
        <v>102</v>
      </c>
      <c r="B24" s="42" t="s">
        <v>82</v>
      </c>
      <c r="C24" s="58" t="s">
        <v>121</v>
      </c>
      <c r="D24" s="88">
        <v>1</v>
      </c>
      <c r="E24" s="88">
        <v>2</v>
      </c>
      <c r="F24" s="51">
        <f t="shared" si="0"/>
        <v>1.9024789300458498</v>
      </c>
      <c r="G24" s="51">
        <f t="shared" si="1"/>
        <v>1.072018181428357</v>
      </c>
      <c r="H24" s="61">
        <f t="shared" si="2"/>
        <v>0.3309066843150232</v>
      </c>
      <c r="I24" s="62">
        <v>52563</v>
      </c>
      <c r="J24" s="62">
        <v>186564</v>
      </c>
      <c r="K24" s="69">
        <f>'родив.,умерш. абс.цифры'!C$8</f>
        <v>3022</v>
      </c>
    </row>
    <row r="25" spans="1:11" ht="18" customHeight="1">
      <c r="A25" s="42" t="s">
        <v>103</v>
      </c>
      <c r="B25" s="42" t="s">
        <v>67</v>
      </c>
      <c r="C25" s="58" t="s">
        <v>122</v>
      </c>
      <c r="D25" s="88">
        <v>3</v>
      </c>
      <c r="E25" s="88">
        <v>7</v>
      </c>
      <c r="F25" s="51">
        <f t="shared" si="0"/>
        <v>5.707436790137549</v>
      </c>
      <c r="G25" s="51">
        <f t="shared" si="1"/>
        <v>3.7520636349992498</v>
      </c>
      <c r="H25" s="61">
        <f t="shared" si="2"/>
        <v>0.9927200529450695</v>
      </c>
      <c r="I25" s="62">
        <v>52563</v>
      </c>
      <c r="J25" s="62">
        <v>186564</v>
      </c>
      <c r="K25" s="69">
        <f>'родив.,умерш. абс.цифры'!C$8</f>
        <v>3022</v>
      </c>
    </row>
    <row r="26" spans="1:8" ht="28.5" customHeight="1">
      <c r="A26" s="123" t="s">
        <v>139</v>
      </c>
      <c r="B26" s="123"/>
      <c r="C26" s="123"/>
      <c r="D26" s="123"/>
      <c r="E26" s="123"/>
      <c r="F26" s="123"/>
      <c r="G26" s="123"/>
      <c r="H26" s="123"/>
    </row>
  </sheetData>
  <sheetProtection/>
  <mergeCells count="10">
    <mergeCell ref="A26:H26"/>
    <mergeCell ref="I4:J4"/>
    <mergeCell ref="K4:K5"/>
    <mergeCell ref="D4:E4"/>
    <mergeCell ref="F4:G4"/>
    <mergeCell ref="A1:H1"/>
    <mergeCell ref="A2:H2"/>
    <mergeCell ref="B4:B5"/>
    <mergeCell ref="A4:A5"/>
    <mergeCell ref="C4:C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2020-07-24T07:30:28Z</cp:lastPrinted>
  <dcterms:created xsi:type="dcterms:W3CDTF">2010-08-26T07:05:00Z</dcterms:created>
  <dcterms:modified xsi:type="dcterms:W3CDTF">2020-07-24T07:31:51Z</dcterms:modified>
  <cp:category/>
  <cp:version/>
  <cp:contentType/>
  <cp:contentStatus/>
</cp:coreProperties>
</file>