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firstSheet="1" activeTab="4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смертность'!$A$1:$H$26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<sst xmlns="http://schemas.openxmlformats.org/spreadsheetml/2006/main" count="217" uniqueCount="147">
  <si>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</si>
  <si>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</si>
  <si>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</si>
  <si>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</si>
  <si>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</si>
  <si>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</si>
  <si>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</si>
  <si>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</si>
  <si>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</si>
  <si>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</si>
  <si>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</si>
  <si>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</si>
  <si>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</si>
  <si>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</si>
  <si>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</si>
  <si>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</si>
  <si>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</si>
  <si>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</si>
  <si>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</si>
  <si>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</si>
  <si>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</si>
  <si>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</si>
  <si>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</si>
  <si>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</si>
  <si>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</si>
  <si>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</si>
  <si>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</si>
  <si>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</si>
  <si>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</si>
  <si>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</si>
  <si>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</si>
  <si>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</si>
  <si>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</si>
  <si>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</si>
  <si>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</si>
  <si>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</si>
  <si>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</si>
  <si>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</si>
  <si>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</si>
  <si>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</si>
  <si>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</si>
  <si>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</si>
  <si>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</si>
  <si>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</si>
  <si>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</si>
  <si>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</si>
  <si>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</si>
  <si>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</si>
  <si>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</si>
  <si>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</si>
  <si>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</si>
  <si>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</si>
  <si>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</si>
  <si>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</si>
  <si>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</si>
  <si>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</si>
  <si>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</si>
  <si>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</si>
  <si>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*по данным Комистат</t>
  </si>
  <si>
    <t>ПО ПРИЧИНАМ (абсолютные цифры*)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</si>
  <si>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</si>
  <si>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</si>
  <si>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</si>
  <si>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</si>
  <si>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</si>
  <si>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</si>
  <si>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</si>
  <si>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</si>
  <si>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</si>
  <si>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</si>
  <si>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</si>
  <si>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</si>
  <si>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</si>
  <si>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</si>
  <si>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</si>
  <si>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</si>
  <si>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</si>
  <si>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</si>
  <si>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</si>
  <si>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</si>
  <si>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</si>
  <si>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</si>
  <si>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</si>
  <si>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</si>
  <si>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</si>
  <si>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</si>
  <si>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</si>
  <si>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</si>
  <si>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</si>
  <si>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</si>
  <si>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</si>
  <si>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</si>
  <si>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</si>
  <si>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</si>
  <si>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</si>
  <si>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</si>
  <si>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</si>
  <si>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</si>
  <si>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</si>
  <si>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</si>
  <si>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</si>
  <si>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</si>
  <si>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</si>
  <si>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</si>
  <si>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</si>
  <si>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</si>
  <si>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</si>
  <si>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</si>
  <si>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</si>
  <si>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</si>
  <si>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</si>
  <si>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</si>
  <si>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</si>
  <si>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</si>
  <si>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</si>
  <si>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</si>
  <si>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</si>
  <si>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</si>
  <si>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</si>
  <si>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</si>
  <si>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</si>
  <si>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</si>
  <si>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</si>
  <si>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</si>
  <si>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</si>
  <si>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</si>
  <si>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</si>
  <si>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</si>
  <si>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</si>
  <si>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</si>
  <si>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</si>
  <si>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Приложение</t>
  </si>
  <si>
    <t>2019г</t>
  </si>
  <si>
    <t xml:space="preserve">* информация рассчитана РМИАЦ по абсолютным данным Комистат </t>
  </si>
  <si>
    <t>на 1000 родившихся живыми (по Комистату)</t>
  </si>
  <si>
    <t>прирост/убыль</t>
  </si>
  <si>
    <t>(абсолютные цифры*) за  январь-август  2018-2019 г.г.</t>
  </si>
  <si>
    <t>ПО РЕСПУБЛИКЕ КОМИ  за январь-август 2018-2019 г.г.</t>
  </si>
  <si>
    <t>ПО РЕСПУБЛИКЕ КОМИ за  январь-август  2018-2019 г.г.</t>
  </si>
  <si>
    <t>за январь-август  2019 года.*</t>
  </si>
  <si>
    <t>Общее количество умерших детей  свериться с Комистатом!!!</t>
  </si>
  <si>
    <t>Абсолютное число умерших *</t>
  </si>
  <si>
    <t>к Письму ГБУЗ РК"РМИАЦ" от 03.10.2019г № 06-19/680</t>
  </si>
  <si>
    <t xml:space="preserve">за  январь-август 2018-2019 г.г. </t>
  </si>
  <si>
    <t>Родилось живыми за 8 мес.2019г</t>
  </si>
  <si>
    <t xml:space="preserve">Население на 01.01.2019 года </t>
  </si>
  <si>
    <t xml:space="preserve">* абсолютное количество умерших всего по Комистату,  по причинам смерти сформировано без учета окончательных диагнозов,показатель  рассчитан ГБУЗ РК "РМИАЦ" на население на 01.01.2019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</si>
</sst>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" fontId="24" fillId="0" borderId="13" xfId="53" applyNumberFormat="1" applyFont="1" applyFill="1" applyBorder="1" applyAlignment="1">
      <alignment horizontal="center"/>
      <protection/>
    </xf>
    <xf numFmtId="172" fontId="12" fillId="0" borderId="13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1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8" sqref="M28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50390625" style="2" customWidth="1"/>
    <col min="15" max="16384" width="9.125" style="2" customWidth="1"/>
  </cols>
  <sheetData>
    <row r="1" spans="5:10" ht="17.25">
      <c r="E1" s="65" t="s">
        <v>131</v>
      </c>
      <c r="F1" s="65"/>
      <c r="G1" s="65"/>
      <c r="H1" s="65"/>
      <c r="I1" s="65"/>
      <c r="J1" s="65"/>
    </row>
    <row r="2" spans="5:10" ht="17.25">
      <c r="E2" s="65" t="s">
        <v>142</v>
      </c>
      <c r="F2" s="75"/>
      <c r="G2" s="75"/>
      <c r="H2" s="75"/>
      <c r="I2" s="75"/>
      <c r="J2" s="65"/>
    </row>
    <row r="3" spans="1:8" ht="17.25">
      <c r="A3" s="87" t="s">
        <v>0</v>
      </c>
      <c r="B3" s="87"/>
      <c r="C3" s="87"/>
      <c r="D3" s="87"/>
      <c r="E3" s="87"/>
      <c r="F3" s="87"/>
      <c r="G3" s="87"/>
      <c r="H3" s="1"/>
    </row>
    <row r="4" spans="1:17" ht="17.25">
      <c r="A4" s="87" t="s">
        <v>136</v>
      </c>
      <c r="B4" s="87"/>
      <c r="C4" s="87"/>
      <c r="D4" s="87"/>
      <c r="E4" s="87"/>
      <c r="F4" s="87"/>
      <c r="G4" s="87"/>
      <c r="H4" s="1"/>
      <c r="M4" s="79"/>
      <c r="N4" s="79"/>
      <c r="O4" s="79"/>
      <c r="P4" s="79"/>
      <c r="Q4" s="80"/>
    </row>
    <row r="5" spans="1:17" ht="18" customHeight="1">
      <c r="A5" s="88" t="s">
        <v>1</v>
      </c>
      <c r="B5" s="89" t="s">
        <v>13</v>
      </c>
      <c r="C5" s="89"/>
      <c r="D5" s="90" t="s">
        <v>63</v>
      </c>
      <c r="E5" s="90"/>
      <c r="F5" s="90" t="s">
        <v>14</v>
      </c>
      <c r="G5" s="90"/>
      <c r="H5" s="86" t="s">
        <v>48</v>
      </c>
      <c r="I5" s="86"/>
      <c r="J5" s="3"/>
      <c r="K5" s="4"/>
      <c r="M5" s="79"/>
      <c r="N5" s="79"/>
      <c r="O5" s="79"/>
      <c r="P5" s="79"/>
      <c r="Q5" s="80"/>
    </row>
    <row r="6" spans="1:17" ht="18" customHeight="1">
      <c r="A6" s="88"/>
      <c r="B6" s="89"/>
      <c r="C6" s="89"/>
      <c r="D6" s="90"/>
      <c r="E6" s="90"/>
      <c r="F6" s="90"/>
      <c r="G6" s="90"/>
      <c r="H6" s="86"/>
      <c r="I6" s="86"/>
      <c r="J6" s="85" t="s">
        <v>36</v>
      </c>
      <c r="K6" s="85"/>
      <c r="L6" s="53"/>
      <c r="M6" s="79"/>
      <c r="N6" s="79"/>
      <c r="O6" s="79"/>
      <c r="P6" s="79"/>
      <c r="Q6" s="80"/>
    </row>
    <row r="7" spans="1:17" ht="18" customHeight="1">
      <c r="A7" s="88"/>
      <c r="B7" s="66" t="s">
        <v>65</v>
      </c>
      <c r="C7" s="66" t="s">
        <v>132</v>
      </c>
      <c r="D7" s="66" t="s">
        <v>65</v>
      </c>
      <c r="E7" s="66" t="s">
        <v>132</v>
      </c>
      <c r="F7" s="66" t="s">
        <v>65</v>
      </c>
      <c r="G7" s="66" t="s">
        <v>132</v>
      </c>
      <c r="H7" s="66" t="s">
        <v>65</v>
      </c>
      <c r="I7" s="66" t="s">
        <v>132</v>
      </c>
      <c r="J7" s="50">
        <v>43101</v>
      </c>
      <c r="K7" s="50">
        <v>43466</v>
      </c>
      <c r="L7" s="49"/>
      <c r="M7" s="79"/>
      <c r="N7" s="79"/>
      <c r="O7" s="79"/>
      <c r="P7" s="80"/>
      <c r="Q7" s="80"/>
    </row>
    <row r="8" spans="1:17" ht="18" customHeight="1">
      <c r="A8" s="48" t="s">
        <v>15</v>
      </c>
      <c r="B8" s="69">
        <v>5783</v>
      </c>
      <c r="C8" s="69">
        <v>5305</v>
      </c>
      <c r="D8" s="69">
        <v>6711</v>
      </c>
      <c r="E8" s="69">
        <v>6649</v>
      </c>
      <c r="F8" s="69">
        <v>27</v>
      </c>
      <c r="G8" s="69">
        <v>24</v>
      </c>
      <c r="H8" s="68">
        <f>B8-D8</f>
        <v>-928</v>
      </c>
      <c r="I8" s="68">
        <f>C8-E8</f>
        <v>-1344</v>
      </c>
      <c r="J8" s="70">
        <v>840873</v>
      </c>
      <c r="K8" s="70">
        <v>830235</v>
      </c>
      <c r="L8" s="8"/>
      <c r="M8" s="81"/>
      <c r="N8" s="81"/>
      <c r="O8" s="81"/>
      <c r="P8" s="81"/>
      <c r="Q8" s="81"/>
    </row>
    <row r="9" spans="1:17" ht="18" customHeight="1">
      <c r="A9" s="42" t="s">
        <v>51</v>
      </c>
      <c r="B9" s="69">
        <v>4291</v>
      </c>
      <c r="C9" s="69">
        <v>3893</v>
      </c>
      <c r="D9" s="69">
        <v>4682</v>
      </c>
      <c r="E9" s="69">
        <v>4713</v>
      </c>
      <c r="F9" s="69">
        <v>19</v>
      </c>
      <c r="G9" s="69">
        <v>18</v>
      </c>
      <c r="H9" s="68">
        <f aca="true" t="shared" si="0" ref="H9:H30">B9-D9</f>
        <v>-391</v>
      </c>
      <c r="I9" s="68">
        <f aca="true" t="shared" si="1" ref="I9:I30">C9-E9</f>
        <v>-820</v>
      </c>
      <c r="J9" s="71">
        <v>656821</v>
      </c>
      <c r="K9" s="71">
        <v>649451</v>
      </c>
      <c r="L9" s="8"/>
      <c r="M9" s="82"/>
      <c r="N9" s="83"/>
      <c r="O9" s="83"/>
      <c r="P9" s="83"/>
      <c r="Q9" s="83"/>
    </row>
    <row r="10" spans="1:17" ht="18" customHeight="1">
      <c r="A10" s="42" t="s">
        <v>50</v>
      </c>
      <c r="B10" s="69">
        <v>1492</v>
      </c>
      <c r="C10" s="69">
        <v>1412</v>
      </c>
      <c r="D10" s="69">
        <v>2029</v>
      </c>
      <c r="E10" s="69">
        <v>1936</v>
      </c>
      <c r="F10" s="69">
        <v>8</v>
      </c>
      <c r="G10" s="69">
        <v>6</v>
      </c>
      <c r="H10" s="68">
        <f t="shared" si="0"/>
        <v>-537</v>
      </c>
      <c r="I10" s="68">
        <f t="shared" si="1"/>
        <v>-524</v>
      </c>
      <c r="J10" s="71">
        <v>184052</v>
      </c>
      <c r="K10" s="70">
        <v>180784</v>
      </c>
      <c r="L10" s="8"/>
      <c r="M10" s="82"/>
      <c r="N10" s="83"/>
      <c r="O10" s="83"/>
      <c r="P10" s="83"/>
      <c r="Q10" s="83"/>
    </row>
    <row r="11" spans="1:17" ht="18" customHeight="1">
      <c r="A11" s="42" t="s">
        <v>60</v>
      </c>
      <c r="B11" s="69">
        <v>73</v>
      </c>
      <c r="C11" s="69">
        <v>62</v>
      </c>
      <c r="D11" s="69">
        <v>113</v>
      </c>
      <c r="E11" s="69">
        <v>113</v>
      </c>
      <c r="F11" s="69"/>
      <c r="G11" s="69"/>
      <c r="H11" s="68">
        <f t="shared" si="0"/>
        <v>-40</v>
      </c>
      <c r="I11" s="68">
        <f t="shared" si="1"/>
        <v>-51</v>
      </c>
      <c r="J11" s="70">
        <v>11797</v>
      </c>
      <c r="K11" s="70">
        <v>11494</v>
      </c>
      <c r="L11" s="8"/>
      <c r="M11" s="84"/>
      <c r="N11" s="81"/>
      <c r="O11" s="81"/>
      <c r="P11" s="81"/>
      <c r="Q11" s="81"/>
    </row>
    <row r="12" spans="1:17" ht="18" customHeight="1">
      <c r="A12" s="42" t="s">
        <v>16</v>
      </c>
      <c r="B12" s="69">
        <v>187</v>
      </c>
      <c r="C12" s="69">
        <v>180</v>
      </c>
      <c r="D12" s="69">
        <v>171</v>
      </c>
      <c r="E12" s="69">
        <v>183</v>
      </c>
      <c r="F12" s="69">
        <v>1</v>
      </c>
      <c r="G12" s="69">
        <v>2</v>
      </c>
      <c r="H12" s="68">
        <f t="shared" si="0"/>
        <v>16</v>
      </c>
      <c r="I12" s="68">
        <f t="shared" si="1"/>
        <v>-3</v>
      </c>
      <c r="J12" s="70">
        <v>17297</v>
      </c>
      <c r="K12" s="70">
        <v>17129</v>
      </c>
      <c r="L12" s="8"/>
      <c r="M12" s="84"/>
      <c r="N12" s="81"/>
      <c r="O12" s="81"/>
      <c r="P12" s="81"/>
      <c r="Q12" s="81"/>
    </row>
    <row r="13" spans="1:17" ht="18" customHeight="1">
      <c r="A13" s="42" t="s">
        <v>17</v>
      </c>
      <c r="B13" s="69">
        <v>100</v>
      </c>
      <c r="C13" s="69">
        <v>125</v>
      </c>
      <c r="D13" s="69">
        <v>162</v>
      </c>
      <c r="E13" s="69">
        <v>189</v>
      </c>
      <c r="F13" s="69">
        <v>1</v>
      </c>
      <c r="G13" s="69"/>
      <c r="H13" s="68">
        <f t="shared" si="0"/>
        <v>-62</v>
      </c>
      <c r="I13" s="68">
        <f t="shared" si="1"/>
        <v>-64</v>
      </c>
      <c r="J13" s="70">
        <v>19013</v>
      </c>
      <c r="K13" s="70">
        <v>18716</v>
      </c>
      <c r="L13" s="8"/>
      <c r="M13" s="84"/>
      <c r="N13" s="81"/>
      <c r="O13" s="81"/>
      <c r="P13" s="81"/>
      <c r="Q13" s="81"/>
    </row>
    <row r="14" spans="1:17" ht="18" customHeight="1">
      <c r="A14" s="42" t="s">
        <v>18</v>
      </c>
      <c r="B14" s="69">
        <v>53</v>
      </c>
      <c r="C14" s="69">
        <v>54</v>
      </c>
      <c r="D14" s="69">
        <v>80</v>
      </c>
      <c r="E14" s="69">
        <v>83</v>
      </c>
      <c r="F14" s="69"/>
      <c r="G14" s="69"/>
      <c r="H14" s="68">
        <f t="shared" si="0"/>
        <v>-27</v>
      </c>
      <c r="I14" s="68">
        <f t="shared" si="1"/>
        <v>-29</v>
      </c>
      <c r="J14" s="70">
        <v>7435</v>
      </c>
      <c r="K14" s="70">
        <v>7332</v>
      </c>
      <c r="L14" s="8"/>
      <c r="M14" s="84"/>
      <c r="N14" s="81"/>
      <c r="O14" s="81"/>
      <c r="P14" s="81"/>
      <c r="Q14" s="81"/>
    </row>
    <row r="15" spans="1:17" ht="18" customHeight="1">
      <c r="A15" s="42" t="s">
        <v>19</v>
      </c>
      <c r="B15" s="69">
        <v>168</v>
      </c>
      <c r="C15" s="69">
        <v>154</v>
      </c>
      <c r="D15" s="69">
        <v>198</v>
      </c>
      <c r="E15" s="69">
        <v>198</v>
      </c>
      <c r="F15" s="69">
        <v>5</v>
      </c>
      <c r="G15" s="69"/>
      <c r="H15" s="68">
        <f t="shared" si="0"/>
        <v>-30</v>
      </c>
      <c r="I15" s="68">
        <f t="shared" si="1"/>
        <v>-44</v>
      </c>
      <c r="J15" s="70">
        <v>18379</v>
      </c>
      <c r="K15" s="70">
        <v>18071</v>
      </c>
      <c r="L15" s="8"/>
      <c r="M15" s="84"/>
      <c r="N15" s="81"/>
      <c r="O15" s="81"/>
      <c r="P15" s="81"/>
      <c r="Q15" s="81"/>
    </row>
    <row r="16" spans="1:17" ht="18" customHeight="1">
      <c r="A16" s="42" t="s">
        <v>20</v>
      </c>
      <c r="B16" s="69">
        <v>330</v>
      </c>
      <c r="C16" s="69">
        <v>260</v>
      </c>
      <c r="D16" s="69">
        <v>475</v>
      </c>
      <c r="E16" s="69">
        <v>494</v>
      </c>
      <c r="F16" s="69"/>
      <c r="G16" s="69">
        <v>2</v>
      </c>
      <c r="H16" s="68">
        <f t="shared" si="0"/>
        <v>-145</v>
      </c>
      <c r="I16" s="68">
        <f t="shared" si="1"/>
        <v>-234</v>
      </c>
      <c r="J16" s="70">
        <v>50842</v>
      </c>
      <c r="K16" s="70">
        <v>49744</v>
      </c>
      <c r="L16" s="8"/>
      <c r="M16" s="84"/>
      <c r="N16" s="81"/>
      <c r="O16" s="81"/>
      <c r="P16" s="81"/>
      <c r="Q16" s="81"/>
    </row>
    <row r="17" spans="1:17" ht="18" customHeight="1">
      <c r="A17" s="42" t="s">
        <v>21</v>
      </c>
      <c r="B17" s="69">
        <v>150</v>
      </c>
      <c r="C17" s="69">
        <v>140</v>
      </c>
      <c r="D17" s="69">
        <v>209</v>
      </c>
      <c r="E17" s="69">
        <v>188</v>
      </c>
      <c r="F17" s="69"/>
      <c r="G17" s="69">
        <v>1</v>
      </c>
      <c r="H17" s="68">
        <f t="shared" si="0"/>
        <v>-59</v>
      </c>
      <c r="I17" s="68">
        <f t="shared" si="1"/>
        <v>-48</v>
      </c>
      <c r="J17" s="70">
        <v>17276</v>
      </c>
      <c r="K17" s="70">
        <v>16916</v>
      </c>
      <c r="L17" s="8"/>
      <c r="M17" s="82"/>
      <c r="N17" s="83"/>
      <c r="O17" s="83"/>
      <c r="P17" s="83"/>
      <c r="Q17" s="83"/>
    </row>
    <row r="18" spans="1:17" ht="18" customHeight="1">
      <c r="A18" s="42" t="s">
        <v>22</v>
      </c>
      <c r="B18" s="69">
        <v>255</v>
      </c>
      <c r="C18" s="69">
        <v>238</v>
      </c>
      <c r="D18" s="69">
        <v>355</v>
      </c>
      <c r="E18" s="69">
        <v>382</v>
      </c>
      <c r="F18" s="69"/>
      <c r="G18" s="69"/>
      <c r="H18" s="68">
        <f t="shared" si="0"/>
        <v>-100</v>
      </c>
      <c r="I18" s="68">
        <f t="shared" si="1"/>
        <v>-144</v>
      </c>
      <c r="J18" s="70">
        <v>43507</v>
      </c>
      <c r="K18" s="70">
        <v>42939</v>
      </c>
      <c r="L18" s="8"/>
      <c r="M18" s="84"/>
      <c r="N18" s="81"/>
      <c r="O18" s="81"/>
      <c r="P18" s="81"/>
      <c r="Q18" s="81"/>
    </row>
    <row r="19" spans="1:17" ht="18" customHeight="1">
      <c r="A19" s="42" t="s">
        <v>23</v>
      </c>
      <c r="B19" s="69">
        <v>224</v>
      </c>
      <c r="C19" s="69">
        <v>191</v>
      </c>
      <c r="D19" s="69">
        <v>183</v>
      </c>
      <c r="E19" s="69">
        <v>190</v>
      </c>
      <c r="F19" s="69"/>
      <c r="G19" s="69"/>
      <c r="H19" s="68">
        <f t="shared" si="0"/>
        <v>41</v>
      </c>
      <c r="I19" s="68">
        <f t="shared" si="1"/>
        <v>1</v>
      </c>
      <c r="J19" s="70">
        <v>24262</v>
      </c>
      <c r="K19" s="70">
        <v>24392</v>
      </c>
      <c r="L19" s="8"/>
      <c r="M19" s="82"/>
      <c r="N19" s="83"/>
      <c r="O19" s="83"/>
      <c r="P19" s="83"/>
      <c r="Q19" s="83"/>
    </row>
    <row r="20" spans="1:17" ht="18" customHeight="1">
      <c r="A20" s="42" t="s">
        <v>24</v>
      </c>
      <c r="B20" s="69">
        <v>106</v>
      </c>
      <c r="C20" s="69">
        <v>111</v>
      </c>
      <c r="D20" s="69">
        <v>152</v>
      </c>
      <c r="E20" s="69">
        <v>137</v>
      </c>
      <c r="F20" s="69"/>
      <c r="G20" s="69"/>
      <c r="H20" s="68">
        <f t="shared" si="0"/>
        <v>-46</v>
      </c>
      <c r="I20" s="68">
        <f t="shared" si="1"/>
        <v>-26</v>
      </c>
      <c r="J20" s="70">
        <v>12818</v>
      </c>
      <c r="K20" s="70">
        <v>12541</v>
      </c>
      <c r="L20" s="8"/>
      <c r="M20" s="82"/>
      <c r="N20" s="83"/>
      <c r="O20" s="83"/>
      <c r="P20" s="83"/>
      <c r="Q20" s="83"/>
    </row>
    <row r="21" spans="1:17" ht="18" customHeight="1">
      <c r="A21" s="42" t="s">
        <v>25</v>
      </c>
      <c r="B21" s="69">
        <v>71</v>
      </c>
      <c r="C21" s="69">
        <v>60</v>
      </c>
      <c r="D21" s="69">
        <v>143</v>
      </c>
      <c r="E21" s="69">
        <v>138</v>
      </c>
      <c r="F21" s="69"/>
      <c r="G21" s="69"/>
      <c r="H21" s="68">
        <f t="shared" si="0"/>
        <v>-72</v>
      </c>
      <c r="I21" s="68">
        <f t="shared" si="1"/>
        <v>-78</v>
      </c>
      <c r="J21" s="70">
        <v>11206</v>
      </c>
      <c r="K21" s="70">
        <v>10886</v>
      </c>
      <c r="L21" s="8"/>
      <c r="M21" s="84"/>
      <c r="N21" s="81"/>
      <c r="O21" s="81"/>
      <c r="P21" s="81"/>
      <c r="Q21" s="81"/>
    </row>
    <row r="22" spans="1:17" ht="18" customHeight="1">
      <c r="A22" s="42" t="s">
        <v>26</v>
      </c>
      <c r="B22" s="69">
        <v>114</v>
      </c>
      <c r="C22" s="69">
        <v>90</v>
      </c>
      <c r="D22" s="69">
        <v>193</v>
      </c>
      <c r="E22" s="69">
        <v>137</v>
      </c>
      <c r="F22" s="69"/>
      <c r="G22" s="69"/>
      <c r="H22" s="68">
        <f t="shared" si="0"/>
        <v>-79</v>
      </c>
      <c r="I22" s="68">
        <f t="shared" si="1"/>
        <v>-47</v>
      </c>
      <c r="J22" s="70">
        <v>17584</v>
      </c>
      <c r="K22" s="70">
        <v>17153</v>
      </c>
      <c r="L22" s="8"/>
      <c r="M22" s="84"/>
      <c r="N22" s="81"/>
      <c r="O22" s="81"/>
      <c r="P22" s="81"/>
      <c r="Q22" s="81"/>
    </row>
    <row r="23" spans="1:17" ht="18" customHeight="1">
      <c r="A23" s="42" t="s">
        <v>27</v>
      </c>
      <c r="B23" s="69">
        <v>153</v>
      </c>
      <c r="C23" s="69">
        <v>160</v>
      </c>
      <c r="D23" s="69">
        <v>282</v>
      </c>
      <c r="E23" s="69">
        <v>266</v>
      </c>
      <c r="F23" s="69">
        <v>1</v>
      </c>
      <c r="G23" s="69"/>
      <c r="H23" s="68">
        <f t="shared" si="0"/>
        <v>-129</v>
      </c>
      <c r="I23" s="68">
        <f t="shared" si="1"/>
        <v>-106</v>
      </c>
      <c r="J23" s="70">
        <v>25786</v>
      </c>
      <c r="K23" s="70">
        <v>25377</v>
      </c>
      <c r="L23" s="8"/>
      <c r="M23" s="84"/>
      <c r="N23" s="81"/>
      <c r="O23" s="81"/>
      <c r="P23" s="81"/>
      <c r="Q23" s="81"/>
    </row>
    <row r="24" spans="1:17" ht="18" customHeight="1">
      <c r="A24" s="42" t="s">
        <v>28</v>
      </c>
      <c r="B24" s="69">
        <v>226</v>
      </c>
      <c r="C24" s="69">
        <v>237</v>
      </c>
      <c r="D24" s="69">
        <v>262</v>
      </c>
      <c r="E24" s="69">
        <v>266</v>
      </c>
      <c r="F24" s="69"/>
      <c r="G24" s="69">
        <v>1</v>
      </c>
      <c r="H24" s="68">
        <f t="shared" si="0"/>
        <v>-36</v>
      </c>
      <c r="I24" s="68">
        <f t="shared" si="1"/>
        <v>-29</v>
      </c>
      <c r="J24" s="70">
        <v>24195</v>
      </c>
      <c r="K24" s="70">
        <v>23769</v>
      </c>
      <c r="L24" s="8"/>
      <c r="M24" s="82"/>
      <c r="N24" s="83"/>
      <c r="O24" s="83"/>
      <c r="P24" s="83"/>
      <c r="Q24" s="83"/>
    </row>
    <row r="25" spans="1:17" ht="18" customHeight="1">
      <c r="A25" s="42" t="s">
        <v>29</v>
      </c>
      <c r="B25" s="69">
        <v>88</v>
      </c>
      <c r="C25" s="69">
        <v>75</v>
      </c>
      <c r="D25" s="69">
        <v>139</v>
      </c>
      <c r="E25" s="69">
        <v>137</v>
      </c>
      <c r="F25" s="69"/>
      <c r="G25" s="69"/>
      <c r="H25" s="68">
        <f t="shared" si="0"/>
        <v>-51</v>
      </c>
      <c r="I25" s="68">
        <f t="shared" si="1"/>
        <v>-62</v>
      </c>
      <c r="J25" s="70">
        <v>11326</v>
      </c>
      <c r="K25" s="70">
        <v>11166</v>
      </c>
      <c r="L25" s="8"/>
      <c r="M25" s="82"/>
      <c r="N25" s="83"/>
      <c r="O25" s="83"/>
      <c r="P25" s="83"/>
      <c r="Q25" s="83"/>
    </row>
    <row r="26" spans="1:17" ht="18" customHeight="1">
      <c r="A26" s="42" t="s">
        <v>30</v>
      </c>
      <c r="B26" s="69">
        <v>1782</v>
      </c>
      <c r="C26" s="69">
        <v>1570</v>
      </c>
      <c r="D26" s="69">
        <v>1700</v>
      </c>
      <c r="E26" s="69">
        <v>1693</v>
      </c>
      <c r="F26" s="69">
        <v>10</v>
      </c>
      <c r="G26" s="69">
        <v>7</v>
      </c>
      <c r="H26" s="68">
        <f t="shared" si="0"/>
        <v>82</v>
      </c>
      <c r="I26" s="68">
        <f t="shared" si="1"/>
        <v>-123</v>
      </c>
      <c r="J26" s="70">
        <v>260822</v>
      </c>
      <c r="K26" s="70">
        <v>260345</v>
      </c>
      <c r="L26" s="8"/>
      <c r="M26" s="84"/>
      <c r="N26" s="81"/>
      <c r="O26" s="81"/>
      <c r="P26" s="81"/>
      <c r="Q26" s="81"/>
    </row>
    <row r="27" spans="1:17" ht="18" customHeight="1">
      <c r="A27" s="42" t="s">
        <v>31</v>
      </c>
      <c r="B27" s="69">
        <v>549</v>
      </c>
      <c r="C27" s="69">
        <v>433</v>
      </c>
      <c r="D27" s="69">
        <v>524</v>
      </c>
      <c r="E27" s="69">
        <v>501</v>
      </c>
      <c r="F27" s="69">
        <v>3</v>
      </c>
      <c r="G27" s="69">
        <v>4</v>
      </c>
      <c r="H27" s="68">
        <f t="shared" si="0"/>
        <v>25</v>
      </c>
      <c r="I27" s="68">
        <f t="shared" si="1"/>
        <v>-68</v>
      </c>
      <c r="J27" s="70">
        <v>77314</v>
      </c>
      <c r="K27" s="70">
        <v>74756</v>
      </c>
      <c r="L27" s="8"/>
      <c r="M27" s="84"/>
      <c r="N27" s="81"/>
      <c r="O27" s="81"/>
      <c r="P27" s="81"/>
      <c r="Q27" s="81"/>
    </row>
    <row r="28" spans="1:17" ht="18" customHeight="1">
      <c r="A28" s="42" t="s">
        <v>32</v>
      </c>
      <c r="B28" s="69">
        <v>155</v>
      </c>
      <c r="C28" s="69">
        <v>132</v>
      </c>
      <c r="D28" s="69">
        <v>276</v>
      </c>
      <c r="E28" s="69">
        <v>250</v>
      </c>
      <c r="F28" s="69"/>
      <c r="G28" s="69"/>
      <c r="H28" s="68">
        <f t="shared" si="0"/>
        <v>-121</v>
      </c>
      <c r="I28" s="68">
        <f t="shared" si="1"/>
        <v>-118</v>
      </c>
      <c r="J28" s="70">
        <v>28147</v>
      </c>
      <c r="K28" s="70">
        <v>27569</v>
      </c>
      <c r="L28" s="8"/>
      <c r="M28" s="84"/>
      <c r="N28" s="81"/>
      <c r="O28" s="81"/>
      <c r="P28" s="81"/>
      <c r="Q28" s="81"/>
    </row>
    <row r="29" spans="1:17" ht="18" customHeight="1">
      <c r="A29" s="42" t="s">
        <v>33</v>
      </c>
      <c r="B29" s="69">
        <v>334</v>
      </c>
      <c r="C29" s="69">
        <v>308</v>
      </c>
      <c r="D29" s="69">
        <v>267</v>
      </c>
      <c r="E29" s="69">
        <v>233</v>
      </c>
      <c r="F29" s="69">
        <v>3</v>
      </c>
      <c r="G29" s="69">
        <v>1</v>
      </c>
      <c r="H29" s="68">
        <f t="shared" si="0"/>
        <v>67</v>
      </c>
      <c r="I29" s="68">
        <f t="shared" si="1"/>
        <v>75</v>
      </c>
      <c r="J29" s="70">
        <v>44090</v>
      </c>
      <c r="K29" s="70">
        <v>43691</v>
      </c>
      <c r="L29" s="8"/>
      <c r="M29" s="84"/>
      <c r="N29" s="81"/>
      <c r="O29" s="81"/>
      <c r="P29" s="81"/>
      <c r="Q29" s="81"/>
    </row>
    <row r="30" spans="1:17" ht="18" customHeight="1">
      <c r="A30" s="42" t="s">
        <v>34</v>
      </c>
      <c r="B30" s="69">
        <v>665</v>
      </c>
      <c r="C30" s="69">
        <v>725</v>
      </c>
      <c r="D30" s="69">
        <v>827</v>
      </c>
      <c r="E30" s="69">
        <v>871</v>
      </c>
      <c r="F30" s="69">
        <v>3</v>
      </c>
      <c r="G30" s="69">
        <v>6</v>
      </c>
      <c r="H30" s="68">
        <f t="shared" si="0"/>
        <v>-162</v>
      </c>
      <c r="I30" s="68">
        <f t="shared" si="1"/>
        <v>-146</v>
      </c>
      <c r="J30" s="70">
        <v>117777</v>
      </c>
      <c r="K30" s="70">
        <v>116249</v>
      </c>
      <c r="L30" s="8"/>
      <c r="M30" s="84"/>
      <c r="N30" s="81"/>
      <c r="O30" s="81"/>
      <c r="P30" s="81"/>
      <c r="Q30" s="81"/>
    </row>
    <row r="31" spans="1:10" ht="93" customHeight="1">
      <c r="A31" s="39" t="s">
        <v>58</v>
      </c>
      <c r="B31" s="39"/>
      <c r="D31" s="39"/>
      <c r="F31" s="39"/>
      <c r="G31" s="39"/>
      <c r="H31" s="5"/>
      <c r="I31" s="3"/>
      <c r="J31" s="3"/>
    </row>
    <row r="32" spans="1:11" ht="17.25">
      <c r="A32" s="3"/>
      <c r="B32" s="3"/>
      <c r="C32" s="5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8"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9" sqref="O19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8.00390625" style="2" customWidth="1" outlineLevel="1"/>
    <col min="6" max="6" width="8.375" style="2" customWidth="1" outlineLevel="1"/>
    <col min="7" max="7" width="9.50390625" style="2" customWidth="1" outlineLevel="1"/>
    <col min="8" max="8" width="9.00390625" style="2" customWidth="1" outlineLevel="1"/>
    <col min="9" max="9" width="8.50390625" style="2" customWidth="1" outlineLevel="1"/>
    <col min="10" max="10" width="7.50390625" style="38" customWidth="1" outlineLevel="1"/>
    <col min="11" max="11" width="9.5039062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7.25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86" t="s">
        <v>1</v>
      </c>
      <c r="B4" s="91" t="s">
        <v>52</v>
      </c>
      <c r="C4" s="91"/>
      <c r="D4" s="91"/>
      <c r="E4" s="91" t="s">
        <v>53</v>
      </c>
      <c r="F4" s="91"/>
      <c r="G4" s="91"/>
      <c r="H4" s="91" t="s">
        <v>11</v>
      </c>
      <c r="I4" s="91"/>
      <c r="J4" s="91" t="s">
        <v>54</v>
      </c>
      <c r="K4" s="91"/>
      <c r="L4" s="91"/>
    </row>
    <row r="5" spans="1:12" ht="32.25" customHeight="1">
      <c r="A5" s="86"/>
      <c r="B5" s="92" t="s">
        <v>64</v>
      </c>
      <c r="C5" s="92"/>
      <c r="D5" s="92"/>
      <c r="E5" s="92" t="s">
        <v>64</v>
      </c>
      <c r="F5" s="92"/>
      <c r="G5" s="92"/>
      <c r="H5" s="92" t="s">
        <v>135</v>
      </c>
      <c r="I5" s="92"/>
      <c r="J5" s="92" t="s">
        <v>134</v>
      </c>
      <c r="K5" s="92"/>
      <c r="L5" s="92"/>
    </row>
    <row r="6" spans="1:12" ht="18.75" customHeight="1">
      <c r="A6" s="94"/>
      <c r="B6" s="40" t="s">
        <v>65</v>
      </c>
      <c r="C6" s="40" t="s">
        <v>132</v>
      </c>
      <c r="D6" s="40" t="s">
        <v>12</v>
      </c>
      <c r="E6" s="40" t="s">
        <v>65</v>
      </c>
      <c r="F6" s="40" t="s">
        <v>132</v>
      </c>
      <c r="G6" s="40" t="s">
        <v>12</v>
      </c>
      <c r="H6" s="40" t="s">
        <v>65</v>
      </c>
      <c r="I6" s="40" t="s">
        <v>132</v>
      </c>
      <c r="J6" s="40" t="s">
        <v>65</v>
      </c>
      <c r="K6" s="40" t="s">
        <v>132</v>
      </c>
      <c r="L6" s="40" t="s">
        <v>12</v>
      </c>
    </row>
    <row r="7" spans="1:15" ht="18" customHeight="1">
      <c r="A7" s="44" t="s">
        <v>15</v>
      </c>
      <c r="B7" s="43">
        <f>'родив.,умерш. абс.цифры'!B8*1000/'родив.,умерш. абс.цифры'!J8</f>
        <v>6.877376250634757</v>
      </c>
      <c r="C7" s="43">
        <f>'родив.,умерш. абс.цифры'!C8*1000/'родив.,умерш. абс.цифры'!K8</f>
        <v>6.389757116960861</v>
      </c>
      <c r="D7" s="43">
        <f aca="true" t="shared" si="0" ref="D7:D29">ROUND(C7/B7*100-100,2)</f>
        <v>-7.09</v>
      </c>
      <c r="E7" s="51">
        <f>'родив.,умерш. абс.цифры'!D8*1000/'родив.,умерш. абс.цифры'!J8</f>
        <v>7.980991184162174</v>
      </c>
      <c r="F7" s="51">
        <f>'родив.,умерш. абс.цифры'!E8*1000/'родив.,умерш. абс.цифры'!K8</f>
        <v>8.008575885140955</v>
      </c>
      <c r="G7" s="43">
        <f aca="true" t="shared" si="1" ref="G7:G29">ROUND(F7/E7*100-100,2)</f>
        <v>0.35</v>
      </c>
      <c r="H7" s="51">
        <f>B7-E7</f>
        <v>-1.1036149335274166</v>
      </c>
      <c r="I7" s="51">
        <f>C7-F7</f>
        <v>-1.6188187681800938</v>
      </c>
      <c r="J7" s="72">
        <v>4.3</v>
      </c>
      <c r="K7" s="72">
        <v>4.3</v>
      </c>
      <c r="L7" s="43">
        <f>K7/J7*100-100</f>
        <v>0</v>
      </c>
      <c r="M7" s="28"/>
      <c r="N7" s="2"/>
      <c r="O7" s="14"/>
    </row>
    <row r="8" spans="1:15" ht="18" customHeight="1">
      <c r="A8" s="44" t="s">
        <v>51</v>
      </c>
      <c r="B8" s="43">
        <f>'родив.,умерш. абс.цифры'!B9*1000/'родив.,умерш. абс.цифры'!J9</f>
        <v>6.5329823498335164</v>
      </c>
      <c r="C8" s="43">
        <f>'родив.,умерш. абс.цифры'!C9*1000/'родив.,умерш. абс.цифры'!K9</f>
        <v>5.994293641860587</v>
      </c>
      <c r="D8" s="43">
        <f t="shared" si="0"/>
        <v>-8.25</v>
      </c>
      <c r="E8" s="51">
        <f>'родив.,умерш. абс.цифры'!D9*1000/'родив.,умерш. абс.цифры'!J9</f>
        <v>7.1282739132884</v>
      </c>
      <c r="F8" s="51">
        <f>'родив.,умерш. абс.цифры'!E9*1000/'родив.,умерш. абс.цифры'!K9</f>
        <v>7.256898518902889</v>
      </c>
      <c r="G8" s="43">
        <f t="shared" si="1"/>
        <v>1.8</v>
      </c>
      <c r="H8" s="51">
        <f aca="true" t="shared" si="2" ref="H8:H29">B8-E8</f>
        <v>-0.5952915634548832</v>
      </c>
      <c r="I8" s="51">
        <f aca="true" t="shared" si="3" ref="I8:I29">C8-F8</f>
        <v>-1.2626048770423024</v>
      </c>
      <c r="J8" s="72">
        <v>4.1</v>
      </c>
      <c r="K8" s="72">
        <v>4.3</v>
      </c>
      <c r="L8" s="43">
        <f>K8/J8*100-100</f>
        <v>4.878048780487802</v>
      </c>
      <c r="M8" s="29"/>
      <c r="N8" s="2"/>
      <c r="O8" s="14"/>
    </row>
    <row r="9" spans="1:15" ht="18" customHeight="1">
      <c r="A9" s="44" t="s">
        <v>57</v>
      </c>
      <c r="B9" s="43">
        <f>'родив.,умерш. абс.цифры'!B10*1000/'родив.,умерш. абс.цифры'!J10</f>
        <v>8.106404711711907</v>
      </c>
      <c r="C9" s="43">
        <f>'родив.,умерш. абс.цифры'!C10*1000/'родив.,умерш. абс.цифры'!K10</f>
        <v>7.810425701389503</v>
      </c>
      <c r="D9" s="43">
        <f t="shared" si="0"/>
        <v>-3.65</v>
      </c>
      <c r="E9" s="51">
        <f>'родив.,умерш. абс.цифры'!D10*1000/'родив.,умерш. абс.цифры'!J10</f>
        <v>11.024058418273096</v>
      </c>
      <c r="F9" s="51">
        <f>'родив.,умерш. абс.цифры'!E10*1000/'родив.,умерш. абс.цифры'!K10</f>
        <v>10.708912293123285</v>
      </c>
      <c r="G9" s="43">
        <f t="shared" si="1"/>
        <v>-2.86</v>
      </c>
      <c r="H9" s="51">
        <f t="shared" si="2"/>
        <v>-2.9176537065611896</v>
      </c>
      <c r="I9" s="51">
        <f t="shared" si="3"/>
        <v>-2.898486591733782</v>
      </c>
      <c r="J9" s="72">
        <v>5.1</v>
      </c>
      <c r="K9" s="72">
        <v>4.3</v>
      </c>
      <c r="L9" s="43">
        <f>K9/J9*100-100</f>
        <v>-15.686274509803923</v>
      </c>
      <c r="M9" s="29"/>
      <c r="N9" s="2"/>
      <c r="O9" s="14"/>
    </row>
    <row r="10" spans="1:15" ht="18" customHeight="1">
      <c r="A10" s="42" t="s">
        <v>60</v>
      </c>
      <c r="B10" s="43">
        <f>'родив.,умерш. абс.цифры'!B11*1000/'родив.,умерш. абс.цифры'!J11</f>
        <v>6.188013901839451</v>
      </c>
      <c r="C10" s="43">
        <f>'родив.,умерш. абс.цифры'!C11*1000/'родив.,умерш. абс.цифры'!K11</f>
        <v>5.394118670610753</v>
      </c>
      <c r="D10" s="43">
        <f t="shared" si="0"/>
        <v>-12.83</v>
      </c>
      <c r="E10" s="51">
        <f>'родив.,умерш. абс.цифры'!D11*1000/'родив.,умерш. абс.цифры'!J11</f>
        <v>9.578706450792575</v>
      </c>
      <c r="F10" s="51">
        <f>'родив.,умерш. абс.цифры'!E11*1000/'родив.,умерш. абс.цифры'!K11</f>
        <v>9.831216286758309</v>
      </c>
      <c r="G10" s="43">
        <f t="shared" si="1"/>
        <v>2.64</v>
      </c>
      <c r="H10" s="51">
        <f t="shared" si="2"/>
        <v>-3.3906925489531243</v>
      </c>
      <c r="I10" s="51">
        <f t="shared" si="3"/>
        <v>-4.437097616147556</v>
      </c>
      <c r="J10" s="58"/>
      <c r="K10" s="67"/>
      <c r="L10" s="43"/>
      <c r="M10" s="29"/>
      <c r="N10" s="2"/>
      <c r="O10" s="14"/>
    </row>
    <row r="11" spans="1:15" ht="18" customHeight="1">
      <c r="A11" s="44" t="s">
        <v>16</v>
      </c>
      <c r="B11" s="43">
        <f>'родив.,умерш. абс.цифры'!B12*1000/'родив.,умерш. абс.цифры'!J12</f>
        <v>10.811123316181996</v>
      </c>
      <c r="C11" s="43">
        <f>'родив.,умерш. абс.цифры'!C12*1000/'родив.,умерш. абс.цифры'!K12</f>
        <v>10.50849436627941</v>
      </c>
      <c r="D11" s="43">
        <f t="shared" si="0"/>
        <v>-2.8</v>
      </c>
      <c r="E11" s="51">
        <f>'родив.,умерш. абс.цифры'!D12*1000/'родив.,умерш. абс.цифры'!J12</f>
        <v>9.886107417471237</v>
      </c>
      <c r="F11" s="51">
        <f>'родив.,умерш. абс.цифры'!E12*1000/'родив.,умерш. абс.цифры'!K12</f>
        <v>10.683635939050733</v>
      </c>
      <c r="G11" s="43">
        <f t="shared" si="1"/>
        <v>8.07</v>
      </c>
      <c r="H11" s="51">
        <f t="shared" si="2"/>
        <v>0.9250158987107593</v>
      </c>
      <c r="I11" s="51">
        <f t="shared" si="3"/>
        <v>-0.1751415727713237</v>
      </c>
      <c r="J11" s="72">
        <v>5.2</v>
      </c>
      <c r="K11" s="72">
        <v>11</v>
      </c>
      <c r="L11" s="43">
        <f>K11/J11*100-100</f>
        <v>111.53846153846155</v>
      </c>
      <c r="M11" s="30"/>
      <c r="N11" s="2"/>
      <c r="O11" s="14"/>
    </row>
    <row r="12" spans="1:15" ht="18" customHeight="1">
      <c r="A12" s="44" t="s">
        <v>17</v>
      </c>
      <c r="B12" s="43">
        <f>'родив.,умерш. абс.цифры'!B13*1000/'родив.,умерш. абс.цифры'!J13</f>
        <v>5.25955924893494</v>
      </c>
      <c r="C12" s="43">
        <f>'родив.,умерш. абс.цифры'!C13*1000/'родив.,умерш. абс.цифры'!K13</f>
        <v>6.678777516563368</v>
      </c>
      <c r="D12" s="43">
        <f t="shared" si="0"/>
        <v>26.98</v>
      </c>
      <c r="E12" s="51">
        <f>'родив.,умерш. абс.цифры'!D13*1000/'родив.,умерш. абс.цифры'!J13</f>
        <v>8.520485983274602</v>
      </c>
      <c r="F12" s="51">
        <f>'родив.,умерш. абс.цифры'!E13*1000/'родив.,умерш. абс.цифры'!K13</f>
        <v>10.098311605043813</v>
      </c>
      <c r="G12" s="43">
        <f t="shared" si="1"/>
        <v>18.52</v>
      </c>
      <c r="H12" s="51">
        <f t="shared" si="2"/>
        <v>-3.2609267343396624</v>
      </c>
      <c r="I12" s="51">
        <f t="shared" si="3"/>
        <v>-3.419534088480445</v>
      </c>
      <c r="J12" s="72">
        <v>8.8</v>
      </c>
      <c r="K12" s="52"/>
      <c r="L12" s="43">
        <f>K12/J12*100-100</f>
        <v>-100</v>
      </c>
      <c r="M12" s="30"/>
      <c r="N12" s="2"/>
      <c r="O12" s="14"/>
    </row>
    <row r="13" spans="1:15" ht="18" customHeight="1">
      <c r="A13" s="44" t="s">
        <v>18</v>
      </c>
      <c r="B13" s="43">
        <f>'родив.,умерш. абс.цифры'!B14*1000/'родив.,умерш. абс.цифры'!J14</f>
        <v>7.1284465366509755</v>
      </c>
      <c r="C13" s="43">
        <f>'родив.,умерш. абс.цифры'!C14*1000/'родив.,умерш. абс.цифры'!K14</f>
        <v>7.364975450081833</v>
      </c>
      <c r="D13" s="43">
        <f t="shared" si="0"/>
        <v>3.32</v>
      </c>
      <c r="E13" s="51">
        <f>'родив.,умерш. абс.цифры'!D14*1000/'родив.,умерш. абс.цифры'!J14</f>
        <v>10.759919300605246</v>
      </c>
      <c r="F13" s="51">
        <f>'родив.,умерш. абс.цифры'!E14*1000/'родив.,умерш. абс.цифры'!K14</f>
        <v>11.320240043644299</v>
      </c>
      <c r="G13" s="43">
        <f t="shared" si="1"/>
        <v>5.21</v>
      </c>
      <c r="H13" s="51">
        <f t="shared" si="2"/>
        <v>-3.63147276395427</v>
      </c>
      <c r="I13" s="51">
        <f t="shared" si="3"/>
        <v>-3.9552645935624655</v>
      </c>
      <c r="J13" s="72"/>
      <c r="K13" s="52"/>
      <c r="L13" s="43"/>
      <c r="M13" s="30"/>
      <c r="N13" s="2"/>
      <c r="O13" s="14"/>
    </row>
    <row r="14" spans="1:15" ht="18" customHeight="1">
      <c r="A14" s="44" t="s">
        <v>19</v>
      </c>
      <c r="B14" s="43">
        <f>'родив.,умерш. абс.цифры'!B15*1000/'родив.,умерш. абс.цифры'!J15</f>
        <v>9.14086729419446</v>
      </c>
      <c r="C14" s="43">
        <f>'родив.,умерш. абс.цифры'!C15*1000/'родив.,умерш. абс.цифры'!K15</f>
        <v>8.521941231807869</v>
      </c>
      <c r="D14" s="43">
        <f t="shared" si="0"/>
        <v>-6.77</v>
      </c>
      <c r="E14" s="51">
        <f>'родив.,умерш. абс.цифры'!D15*1000/'родив.,умерш. абс.цифры'!J15</f>
        <v>10.773165025300615</v>
      </c>
      <c r="F14" s="51">
        <f>'родив.,умерш. абс.цифры'!E15*1000/'родив.,умерш. абс.цифры'!K15</f>
        <v>10.956781583752974</v>
      </c>
      <c r="G14" s="43">
        <f t="shared" si="1"/>
        <v>1.7</v>
      </c>
      <c r="H14" s="51">
        <f t="shared" si="2"/>
        <v>-1.6322977311061546</v>
      </c>
      <c r="I14" s="51">
        <f t="shared" si="3"/>
        <v>-2.4348403519451054</v>
      </c>
      <c r="J14" s="72">
        <v>30.4</v>
      </c>
      <c r="K14" s="52"/>
      <c r="L14" s="43">
        <f>K14/J14*100-100</f>
        <v>-100</v>
      </c>
      <c r="M14" s="30"/>
      <c r="N14" s="2"/>
      <c r="O14" s="14"/>
    </row>
    <row r="15" spans="1:15" ht="18" customHeight="1">
      <c r="A15" s="44" t="s">
        <v>20</v>
      </c>
      <c r="B15" s="43">
        <f>'родив.,умерш. абс.цифры'!B16*1000/'родив.,умерш. абс.цифры'!J16</f>
        <v>6.490696668109043</v>
      </c>
      <c r="C15" s="43">
        <f>'родив.,умерш. абс.цифры'!C16*1000/'родив.,умерш. абс.цифры'!K16</f>
        <v>5.226761016403988</v>
      </c>
      <c r="D15" s="43">
        <f t="shared" si="0"/>
        <v>-19.47</v>
      </c>
      <c r="E15" s="51">
        <f>'родив.,умерш. абс.цифры'!D16*1000/'родив.,умерш. абс.цифры'!J16</f>
        <v>9.342669446520594</v>
      </c>
      <c r="F15" s="51">
        <f>'родив.,умерш. абс.цифры'!E16*1000/'родив.,умерш. абс.цифры'!K16</f>
        <v>9.930845931167578</v>
      </c>
      <c r="G15" s="43">
        <f t="shared" si="1"/>
        <v>6.3</v>
      </c>
      <c r="H15" s="51">
        <f t="shared" si="2"/>
        <v>-2.8519727784115503</v>
      </c>
      <c r="I15" s="51">
        <f t="shared" si="3"/>
        <v>-4.70408491476359</v>
      </c>
      <c r="J15" s="52"/>
      <c r="K15" s="72">
        <v>7.3</v>
      </c>
      <c r="L15" s="43"/>
      <c r="M15" s="30"/>
      <c r="N15" s="2"/>
      <c r="O15" s="14"/>
    </row>
    <row r="16" spans="1:15" ht="18" customHeight="1">
      <c r="A16" s="44" t="s">
        <v>21</v>
      </c>
      <c r="B16" s="43">
        <f>'родив.,умерш. абс.цифры'!B17*1000/'родив.,умерш. абс.цифры'!J17</f>
        <v>8.682565408659412</v>
      </c>
      <c r="C16" s="43">
        <f>'родив.,умерш. абс.цифры'!C17*1000/'родив.,умерш. абс.цифры'!K17</f>
        <v>8.27618822416647</v>
      </c>
      <c r="D16" s="43">
        <f t="shared" si="0"/>
        <v>-4.68</v>
      </c>
      <c r="E16" s="51">
        <f>'родив.,умерш. абс.цифры'!D17*1000/'родив.,умерш. абс.цифры'!J17</f>
        <v>12.097707802732113</v>
      </c>
      <c r="F16" s="51">
        <f>'родив.,умерш. абс.цифры'!E17*1000/'родив.,умерш. абс.цифры'!K17</f>
        <v>11.113738472452116</v>
      </c>
      <c r="G16" s="43">
        <f t="shared" si="1"/>
        <v>-8.13</v>
      </c>
      <c r="H16" s="51">
        <f t="shared" si="2"/>
        <v>-3.415142394072701</v>
      </c>
      <c r="I16" s="51">
        <f t="shared" si="3"/>
        <v>-2.8375502482856465</v>
      </c>
      <c r="J16" s="52"/>
      <c r="K16" s="72">
        <v>6.9</v>
      </c>
      <c r="L16" s="43"/>
      <c r="M16" s="30"/>
      <c r="N16" s="2"/>
      <c r="O16" s="14"/>
    </row>
    <row r="17" spans="1:15" ht="18" customHeight="1">
      <c r="A17" s="44" t="s">
        <v>22</v>
      </c>
      <c r="B17" s="43">
        <f>'родив.,умерш. абс.цифры'!B18*1000/'родив.,умерш. абс.цифры'!J18</f>
        <v>5.8611257958489436</v>
      </c>
      <c r="C17" s="43">
        <f>'родив.,умерш. абс.цифры'!C18*1000/'родив.,умерш. абс.цифры'!K18</f>
        <v>5.542746687160856</v>
      </c>
      <c r="D17" s="43">
        <f t="shared" si="0"/>
        <v>-5.43</v>
      </c>
      <c r="E17" s="51">
        <f>'родив.,умерш. абс.цифры'!D18*1000/'родив.,умерш. абс.цифры'!J18</f>
        <v>8.15960650010343</v>
      </c>
      <c r="F17" s="51">
        <f>'родив.,умерш. абс.цифры'!E18*1000/'родив.,умерш. абс.цифры'!K18</f>
        <v>8.896341321409441</v>
      </c>
      <c r="G17" s="43">
        <f t="shared" si="1"/>
        <v>9.03</v>
      </c>
      <c r="H17" s="51">
        <f t="shared" si="2"/>
        <v>-2.2984807042544873</v>
      </c>
      <c r="I17" s="51">
        <f t="shared" si="3"/>
        <v>-3.3535946342485845</v>
      </c>
      <c r="J17" s="52"/>
      <c r="K17" s="52"/>
      <c r="L17" s="43"/>
      <c r="M17" s="30"/>
      <c r="N17" s="2"/>
      <c r="O17" s="14"/>
    </row>
    <row r="18" spans="1:15" ht="18" customHeight="1">
      <c r="A18" s="44" t="s">
        <v>23</v>
      </c>
      <c r="B18" s="43">
        <f>'родив.,умерш. абс.цифры'!B19*1000/'родив.,умерш. абс.цифры'!J19</f>
        <v>9.232544720138488</v>
      </c>
      <c r="C18" s="43">
        <f>'родив.,умерш. абс.цифры'!C19*1000/'родив.,умерш. абс.цифры'!K19</f>
        <v>7.830436208592982</v>
      </c>
      <c r="D18" s="43">
        <f t="shared" si="0"/>
        <v>-15.19</v>
      </c>
      <c r="E18" s="51">
        <f>'родив.,умерш. абс.цифры'!D19*1000/'родив.,умерш. абс.цифры'!J19</f>
        <v>7.54265930261314</v>
      </c>
      <c r="F18" s="51">
        <f>'родив.,умерш. абс.цифры'!E19*1000/'родив.,умерш. абс.цифры'!K19</f>
        <v>7.789439160380453</v>
      </c>
      <c r="G18" s="43">
        <f t="shared" si="1"/>
        <v>3.27</v>
      </c>
      <c r="H18" s="51">
        <f t="shared" si="2"/>
        <v>1.689885417525348</v>
      </c>
      <c r="I18" s="51">
        <f t="shared" si="3"/>
        <v>0.04099704821252903</v>
      </c>
      <c r="J18" s="52"/>
      <c r="K18" s="52"/>
      <c r="L18" s="43"/>
      <c r="M18" s="30"/>
      <c r="N18" s="2"/>
      <c r="O18" s="14"/>
    </row>
    <row r="19" spans="1:15" ht="18" customHeight="1">
      <c r="A19" s="44" t="s">
        <v>24</v>
      </c>
      <c r="B19" s="43">
        <f>'родив.,умерш. абс.цифры'!B20*1000/'родив.,умерш. абс.цифры'!J20</f>
        <v>8.269620845685754</v>
      </c>
      <c r="C19" s="43">
        <f>'родив.,умерш. абс.цифры'!C20*1000/'родив.,умерш. абс.цифры'!K20</f>
        <v>8.850968822262978</v>
      </c>
      <c r="D19" s="43">
        <f t="shared" si="0"/>
        <v>7.03</v>
      </c>
      <c r="E19" s="51">
        <f>'родив.,умерш. абс.цифры'!D20*1000/'родив.,умерш. абс.цифры'!J20</f>
        <v>11.858324231549384</v>
      </c>
      <c r="F19" s="51">
        <f>'родив.,умерш. абс.цифры'!E20*1000/'родив.,умерш. абс.цифры'!K20</f>
        <v>10.924168726576829</v>
      </c>
      <c r="G19" s="43">
        <f t="shared" si="1"/>
        <v>-7.88</v>
      </c>
      <c r="H19" s="51">
        <f t="shared" si="2"/>
        <v>-3.5887033858636297</v>
      </c>
      <c r="I19" s="51">
        <f t="shared" si="3"/>
        <v>-2.073199904313851</v>
      </c>
      <c r="J19" s="52"/>
      <c r="K19" s="52"/>
      <c r="L19" s="43"/>
      <c r="M19" s="30"/>
      <c r="N19" s="2"/>
      <c r="O19" s="14"/>
    </row>
    <row r="20" spans="1:15" ht="18" customHeight="1">
      <c r="A20" s="44" t="s">
        <v>25</v>
      </c>
      <c r="B20" s="43">
        <f>'родив.,умерш. абс.цифры'!B21*1000/'родив.,умерш. абс.цифры'!J21</f>
        <v>6.335891486703551</v>
      </c>
      <c r="C20" s="43">
        <f>'родив.,умерш. абс.цифры'!C21*1000/'родив.,умерш. абс.цифры'!K21</f>
        <v>5.51166636046298</v>
      </c>
      <c r="D20" s="43">
        <f t="shared" si="0"/>
        <v>-13.01</v>
      </c>
      <c r="E20" s="51">
        <f>'родив.,умерш. абс.цифры'!D21*1000/'родив.,умерш. абс.цифры'!J21</f>
        <v>12.761020881670534</v>
      </c>
      <c r="F20" s="51">
        <f>'родив.,умерш. абс.цифры'!E21*1000/'родив.,умерш. абс.цифры'!K21</f>
        <v>12.676832629064855</v>
      </c>
      <c r="G20" s="43">
        <f t="shared" si="1"/>
        <v>-0.66</v>
      </c>
      <c r="H20" s="51">
        <f t="shared" si="2"/>
        <v>-6.425129394966983</v>
      </c>
      <c r="I20" s="51">
        <f t="shared" si="3"/>
        <v>-7.165166268601874</v>
      </c>
      <c r="J20" s="52"/>
      <c r="K20" s="52"/>
      <c r="L20" s="43"/>
      <c r="M20" s="30"/>
      <c r="N20" s="2"/>
      <c r="O20" s="14"/>
    </row>
    <row r="21" spans="1:15" ht="18" customHeight="1">
      <c r="A21" s="44" t="s">
        <v>26</v>
      </c>
      <c r="B21" s="43">
        <f>'родив.,умерш. абс.цифры'!B22*1000/'родив.,умерш. абс.цифры'!J22</f>
        <v>6.483166515013648</v>
      </c>
      <c r="C21" s="43">
        <f>'родив.,умерш. абс.цифры'!C22*1000/'родив.,умерш. абс.цифры'!K22</f>
        <v>5.246895586777823</v>
      </c>
      <c r="D21" s="43">
        <f t="shared" si="0"/>
        <v>-19.07</v>
      </c>
      <c r="E21" s="51">
        <f>'родив.,умерш. абс.цифры'!D22*1000/'родив.,умерш. абс.цифры'!J22</f>
        <v>10.975887170154687</v>
      </c>
      <c r="F21" s="51">
        <f>'родив.,умерш. абс.цифры'!E22*1000/'родив.,умерш. абс.цифры'!K22</f>
        <v>7.986941059872908</v>
      </c>
      <c r="G21" s="43">
        <f t="shared" si="1"/>
        <v>-27.23</v>
      </c>
      <c r="H21" s="51">
        <f t="shared" si="2"/>
        <v>-4.492720655141039</v>
      </c>
      <c r="I21" s="51">
        <f t="shared" si="3"/>
        <v>-2.740045473095085</v>
      </c>
      <c r="J21" s="52"/>
      <c r="K21" s="52"/>
      <c r="L21" s="43"/>
      <c r="M21" s="30"/>
      <c r="N21" s="2"/>
      <c r="O21" s="14"/>
    </row>
    <row r="22" spans="1:15" ht="18" customHeight="1">
      <c r="A22" s="44" t="s">
        <v>27</v>
      </c>
      <c r="B22" s="43">
        <f>'родив.,умерш. абс.цифры'!B23*1000/'родив.,умерш. абс.цифры'!J23</f>
        <v>5.933452260916776</v>
      </c>
      <c r="C22" s="43">
        <f>'родив.,умерш. абс.цифры'!C23*1000/'родив.,умерш. абс.цифры'!K23</f>
        <v>6.3049217795641725</v>
      </c>
      <c r="D22" s="43">
        <f t="shared" si="0"/>
        <v>6.26</v>
      </c>
      <c r="E22" s="51">
        <f>'родив.,умерш. абс.цифры'!D23*1000/'родив.,умерш. абс.цифры'!J23</f>
        <v>10.93616691227798</v>
      </c>
      <c r="F22" s="51">
        <f>'родив.,умерш. абс.цифры'!E23*1000/'родив.,умерш. абс.цифры'!K23</f>
        <v>10.481932458525437</v>
      </c>
      <c r="G22" s="43">
        <f t="shared" si="1"/>
        <v>-4.15</v>
      </c>
      <c r="H22" s="51">
        <f t="shared" si="2"/>
        <v>-5.002714651361203</v>
      </c>
      <c r="I22" s="51">
        <f t="shared" si="3"/>
        <v>-4.177010678961264</v>
      </c>
      <c r="J22" s="72">
        <v>5.9</v>
      </c>
      <c r="K22" s="52"/>
      <c r="L22" s="43">
        <f>K22/J22*100-100</f>
        <v>-100</v>
      </c>
      <c r="M22" s="30"/>
      <c r="N22" s="2"/>
      <c r="O22" s="14"/>
    </row>
    <row r="23" spans="1:15" ht="18" customHeight="1">
      <c r="A23" s="44" t="s">
        <v>28</v>
      </c>
      <c r="B23" s="43">
        <f>'родив.,умерш. абс.цифры'!B24*1000/'родив.,умерш. абс.цифры'!J24</f>
        <v>9.340772886960115</v>
      </c>
      <c r="C23" s="43">
        <f>'родив.,умерш. абс.цифры'!C24*1000/'родив.,умерш. абс.цифры'!K24</f>
        <v>9.970970591947495</v>
      </c>
      <c r="D23" s="43">
        <f t="shared" si="0"/>
        <v>6.75</v>
      </c>
      <c r="E23" s="51">
        <f>'родив.,умерш. абс.цифры'!D24*1000/'родив.,умерш. абс.цифры'!J24</f>
        <v>10.828683612316594</v>
      </c>
      <c r="F23" s="51">
        <f>'родив.,умерш. абс.цифры'!E24*1000/'родив.,умерш. абс.цифры'!K24</f>
        <v>11.191047162270184</v>
      </c>
      <c r="G23" s="43">
        <f t="shared" si="1"/>
        <v>3.35</v>
      </c>
      <c r="H23" s="51">
        <f t="shared" si="2"/>
        <v>-1.4879107253564783</v>
      </c>
      <c r="I23" s="51">
        <f t="shared" si="3"/>
        <v>-1.2200765703226892</v>
      </c>
      <c r="J23" s="72"/>
      <c r="K23" s="72">
        <v>4.4</v>
      </c>
      <c r="L23" s="43"/>
      <c r="M23" s="30"/>
      <c r="N23" s="2"/>
      <c r="O23" s="14"/>
    </row>
    <row r="24" spans="1:15" ht="18" customHeight="1">
      <c r="A24" s="44" t="s">
        <v>29</v>
      </c>
      <c r="B24" s="43">
        <f>'родив.,умерш. абс.цифры'!B25*1000/'родив.,умерш. абс.цифры'!J25</f>
        <v>7.76973335687798</v>
      </c>
      <c r="C24" s="43">
        <f>'родив.,умерш. абс.цифры'!C25*1000/'родив.,умерш. абс.цифры'!K25</f>
        <v>6.716818914562063</v>
      </c>
      <c r="D24" s="43">
        <f t="shared" si="0"/>
        <v>-13.55</v>
      </c>
      <c r="E24" s="51">
        <f>'родив.,умерш. абс.цифры'!D25*1000/'родив.,умерш. абс.цифры'!J25</f>
        <v>12.272647006886809</v>
      </c>
      <c r="F24" s="51">
        <f>'родив.,умерш. абс.цифры'!E25*1000/'родив.,умерш. абс.цифры'!K25</f>
        <v>12.269389217266703</v>
      </c>
      <c r="G24" s="43">
        <f t="shared" si="1"/>
        <v>-0.03</v>
      </c>
      <c r="H24" s="51">
        <f t="shared" si="2"/>
        <v>-4.5029136500088285</v>
      </c>
      <c r="I24" s="51">
        <f t="shared" si="3"/>
        <v>-5.552570302704639</v>
      </c>
      <c r="J24" s="72"/>
      <c r="K24" s="72"/>
      <c r="L24" s="43"/>
      <c r="M24" s="30"/>
      <c r="N24" s="2"/>
      <c r="O24" s="14"/>
    </row>
    <row r="25" spans="1:15" ht="18" customHeight="1">
      <c r="A25" s="44" t="s">
        <v>30</v>
      </c>
      <c r="B25" s="43">
        <f>'родив.,умерш. абс.цифры'!B26*1000/'родив.,умерш. абс.цифры'!J26</f>
        <v>6.832245746141046</v>
      </c>
      <c r="C25" s="43">
        <f>'родив.,умерш. абс.цифры'!C26*1000/'родив.,умерш. абс.цифры'!K26</f>
        <v>6.030459582477098</v>
      </c>
      <c r="D25" s="43">
        <f t="shared" si="0"/>
        <v>-11.74</v>
      </c>
      <c r="E25" s="51">
        <f>'родив.,умерш. абс.цифры'!D26*1000/'родив.,умерш. абс.цифры'!J26</f>
        <v>6.517855088911212</v>
      </c>
      <c r="F25" s="51">
        <f>'родив.,умерш. абс.цифры'!E26*1000/'родив.,умерш. абс.цифры'!K26</f>
        <v>6.502909600722119</v>
      </c>
      <c r="G25" s="43">
        <f t="shared" si="1"/>
        <v>-0.23</v>
      </c>
      <c r="H25" s="51">
        <f t="shared" si="2"/>
        <v>0.3143906572298345</v>
      </c>
      <c r="I25" s="51">
        <f t="shared" si="3"/>
        <v>-0.47245001824502086</v>
      </c>
      <c r="J25" s="72">
        <v>5.1</v>
      </c>
      <c r="K25" s="72">
        <v>4.1</v>
      </c>
      <c r="L25" s="43">
        <f>K25/J25*100-100</f>
        <v>-19.607843137254903</v>
      </c>
      <c r="M25" s="30"/>
      <c r="N25" s="2"/>
      <c r="O25" s="14"/>
    </row>
    <row r="26" spans="1:15" ht="18" customHeight="1">
      <c r="A26" s="44" t="s">
        <v>31</v>
      </c>
      <c r="B26" s="43">
        <f>'родив.,умерш. абс.цифры'!B27*1000/'родив.,умерш. абс.цифры'!J27</f>
        <v>7.100913159324314</v>
      </c>
      <c r="C26" s="43">
        <f>'родив.,умерш. абс.цифры'!C27*1000/'родив.,умерш. абс.цифры'!K27</f>
        <v>5.792177216544491</v>
      </c>
      <c r="D26" s="43">
        <f t="shared" si="0"/>
        <v>-18.43</v>
      </c>
      <c r="E26" s="51">
        <f>'родив.,умерш. абс.цифры'!D27*1000/'родив.,умерш. абс.цифры'!J27</f>
        <v>6.777556458080038</v>
      </c>
      <c r="F26" s="51">
        <f>'родив.,умерш. абс.цифры'!E27*1000/'родив.,умерш. абс.цифры'!K27</f>
        <v>6.701803199743164</v>
      </c>
      <c r="G26" s="43">
        <f t="shared" si="1"/>
        <v>-1.12</v>
      </c>
      <c r="H26" s="51">
        <f t="shared" si="2"/>
        <v>0.3233567012442764</v>
      </c>
      <c r="I26" s="51">
        <f t="shared" si="3"/>
        <v>-0.9096259831986728</v>
      </c>
      <c r="J26" s="72">
        <v>5.4</v>
      </c>
      <c r="K26" s="72">
        <v>8</v>
      </c>
      <c r="L26" s="43">
        <f>K26/J26*100-100</f>
        <v>48.14814814814815</v>
      </c>
      <c r="M26" s="30"/>
      <c r="N26" s="2"/>
      <c r="O26" s="14"/>
    </row>
    <row r="27" spans="1:15" ht="18" customHeight="1">
      <c r="A27" s="44" t="s">
        <v>32</v>
      </c>
      <c r="B27" s="43">
        <f>'родив.,умерш. абс.цифры'!B28*1000/'родив.,умерш. абс.цифры'!J28</f>
        <v>5.5068035669876005</v>
      </c>
      <c r="C27" s="43">
        <f>'родив.,умерш. абс.цифры'!C28*1000/'родив.,умерш. абс.цифры'!K28</f>
        <v>4.787986506583481</v>
      </c>
      <c r="D27" s="43">
        <f t="shared" si="0"/>
        <v>-13.05</v>
      </c>
      <c r="E27" s="51">
        <f>'родив.,умерш. абс.цифры'!D28*1000/'родив.,умерш. абс.цифры'!J28</f>
        <v>9.80566312573276</v>
      </c>
      <c r="F27" s="51">
        <f>'родив.,умерш. абс.цифры'!E28*1000/'родив.,умерш. абс.цифры'!K28</f>
        <v>9.068156262468715</v>
      </c>
      <c r="G27" s="43">
        <f t="shared" si="1"/>
        <v>-7.52</v>
      </c>
      <c r="H27" s="51">
        <f t="shared" si="2"/>
        <v>-4.29885955874516</v>
      </c>
      <c r="I27" s="51">
        <f t="shared" si="3"/>
        <v>-4.280169755885234</v>
      </c>
      <c r="J27" s="52"/>
      <c r="K27" s="52"/>
      <c r="L27" s="43"/>
      <c r="M27" s="30"/>
      <c r="N27" s="2"/>
      <c r="O27" s="14"/>
    </row>
    <row r="28" spans="1:15" ht="18" customHeight="1">
      <c r="A28" s="44" t="s">
        <v>33</v>
      </c>
      <c r="B28" s="43">
        <f>'родив.,умерш. абс.цифры'!B29*1000/'родив.,умерш. абс.цифры'!J29</f>
        <v>7.575413926060331</v>
      </c>
      <c r="C28" s="43">
        <f>'родив.,умерш. абс.цифры'!C29*1000/'родив.,умерш. абс.цифры'!K29</f>
        <v>7.049506763406651</v>
      </c>
      <c r="D28" s="43">
        <f t="shared" si="0"/>
        <v>-6.94</v>
      </c>
      <c r="E28" s="51">
        <f>'родив.,умерш. абс.цифры'!D29*1000/'родив.,умерш. абс.цифры'!J29</f>
        <v>6.055794964844636</v>
      </c>
      <c r="F28" s="51">
        <f>'родив.,умерш. абс.цифры'!E29*1000/'родив.,умерш. абс.цифры'!K29</f>
        <v>5.332906090499187</v>
      </c>
      <c r="G28" s="43">
        <f t="shared" si="1"/>
        <v>-11.94</v>
      </c>
      <c r="H28" s="51">
        <f t="shared" si="2"/>
        <v>1.519618961215695</v>
      </c>
      <c r="I28" s="51">
        <f t="shared" si="3"/>
        <v>1.7166006729074637</v>
      </c>
      <c r="J28" s="72">
        <v>8.5</v>
      </c>
      <c r="K28" s="72">
        <v>3.1</v>
      </c>
      <c r="L28" s="43">
        <f>K28/J28*100-100</f>
        <v>-63.52941176470588</v>
      </c>
      <c r="M28" s="30"/>
      <c r="N28" s="2"/>
      <c r="O28" s="14"/>
    </row>
    <row r="29" spans="1:15" ht="18">
      <c r="A29" s="44" t="s">
        <v>34</v>
      </c>
      <c r="B29" s="43">
        <f>'родив.,умерш. абс.цифры'!B30*1000/'родив.,умерш. абс.цифры'!J30</f>
        <v>5.646263701741427</v>
      </c>
      <c r="C29" s="43">
        <f>'родив.,умерш. абс.цифры'!C30*1000/'родив.,умерш. абс.цифры'!K30</f>
        <v>6.236612788066994</v>
      </c>
      <c r="D29" s="43">
        <f t="shared" si="0"/>
        <v>10.46</v>
      </c>
      <c r="E29" s="51">
        <f>'родив.,умерш. абс.цифры'!D30*1000/'родив.,умерш. абс.цифры'!J30</f>
        <v>7.021744483218286</v>
      </c>
      <c r="F29" s="51">
        <f>'родив.,умерш. абс.цифры'!E30*1000/'родив.,умерш. абс.цифры'!K30</f>
        <v>7.492537570215657</v>
      </c>
      <c r="G29" s="43">
        <f t="shared" si="1"/>
        <v>6.7</v>
      </c>
      <c r="H29" s="51">
        <f t="shared" si="2"/>
        <v>-1.3754807814768588</v>
      </c>
      <c r="I29" s="51">
        <f t="shared" si="3"/>
        <v>-1.2559247821486634</v>
      </c>
      <c r="J29" s="72">
        <v>4</v>
      </c>
      <c r="K29" s="72">
        <v>8.5</v>
      </c>
      <c r="L29" s="43">
        <f>K29/J29*100-100</f>
        <v>112.5</v>
      </c>
      <c r="M29" s="30"/>
      <c r="N29" s="2"/>
      <c r="O29" s="14"/>
    </row>
    <row r="30" spans="1:13" ht="12.75" customHeight="1">
      <c r="A30" s="31"/>
      <c r="B30" s="18"/>
      <c r="C30" s="18"/>
      <c r="D30" s="18"/>
      <c r="E30" s="3"/>
      <c r="F30" s="3"/>
      <c r="G30" s="3"/>
      <c r="J30" s="37"/>
      <c r="K30" s="64"/>
      <c r="L30" s="37"/>
      <c r="M30" s="30"/>
    </row>
    <row r="31" spans="1:12" ht="4.5" customHeight="1" hidden="1">
      <c r="A31" s="31"/>
      <c r="B31" s="3"/>
      <c r="C31" s="3"/>
      <c r="D31" s="3"/>
      <c r="E31" s="3"/>
      <c r="F31" s="3"/>
      <c r="G31" s="3"/>
      <c r="J31" s="37"/>
      <c r="K31" s="36"/>
      <c r="L31" s="37"/>
    </row>
    <row r="32" spans="1:12" ht="17.25">
      <c r="A32" s="93" t="s">
        <v>133</v>
      </c>
      <c r="B32" s="93"/>
      <c r="C32" s="93"/>
      <c r="D32" s="93"/>
      <c r="E32" s="93"/>
      <c r="F32" s="93"/>
      <c r="G32" s="93"/>
      <c r="J32" s="37"/>
      <c r="K32" s="36"/>
      <c r="L32" s="37"/>
    </row>
    <row r="33" spans="1:12" ht="13.5" customHeight="1">
      <c r="A33" s="31" t="s">
        <v>56</v>
      </c>
      <c r="B33" s="31"/>
      <c r="C33" s="31"/>
      <c r="D33" s="31"/>
      <c r="E33" s="31"/>
      <c r="F33" s="31"/>
      <c r="G33" s="31"/>
      <c r="J33" s="37"/>
      <c r="K33" s="37"/>
      <c r="L33" s="37"/>
    </row>
    <row r="34" spans="1:12" ht="17.25">
      <c r="A34" s="3"/>
      <c r="B34" s="3"/>
      <c r="C34" s="3"/>
      <c r="D34" s="3"/>
      <c r="E34" s="3"/>
      <c r="F34" s="3"/>
      <c r="G34" s="3"/>
      <c r="J34" s="37"/>
      <c r="K34" s="37"/>
      <c r="L34" s="37"/>
    </row>
    <row r="35" spans="1:12" ht="17.25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7.25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0:12" ht="17.25">
      <c r="J37" s="37"/>
      <c r="K37" s="37"/>
      <c r="L37" s="37"/>
    </row>
    <row r="38" spans="10:12" ht="17.25">
      <c r="J38" s="37"/>
      <c r="K38" s="37"/>
      <c r="L38" s="37"/>
    </row>
    <row r="39" spans="10:12" ht="17.25">
      <c r="J39" s="37"/>
      <c r="K39" s="37"/>
      <c r="L39" s="37"/>
    </row>
    <row r="40" spans="10:12" ht="17.25">
      <c r="J40" s="37"/>
      <c r="K40" s="37"/>
      <c r="L40" s="37"/>
    </row>
    <row r="41" spans="10:12" ht="17.25">
      <c r="J41" s="37"/>
      <c r="K41" s="37"/>
      <c r="L41" s="37"/>
    </row>
  </sheetData>
  <sheetProtection/>
  <mergeCells count="12">
    <mergeCell ref="A32:G32"/>
    <mergeCell ref="A1:L1"/>
    <mergeCell ref="A2:L2"/>
    <mergeCell ref="A4:A6"/>
    <mergeCell ref="B4:D4"/>
    <mergeCell ref="E4:G4"/>
    <mergeCell ref="H4:I4"/>
    <mergeCell ref="J4:L4"/>
    <mergeCell ref="B5:D5"/>
    <mergeCell ref="E5:G5"/>
    <mergeCell ref="H5:I5"/>
    <mergeCell ref="J5:L5"/>
  </mergeCells>
  <printOptions horizontalCentered="1" verticalCentered="1"/>
  <pageMargins left="0.17" right="0.17" top="0.35" bottom="0.22" header="0.24" footer="0.1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100" t="s">
        <v>2</v>
      </c>
      <c r="B3" s="100"/>
      <c r="C3" s="100"/>
      <c r="D3" s="100"/>
      <c r="E3" s="100"/>
      <c r="F3" s="100"/>
      <c r="G3" s="100"/>
      <c r="H3" s="6"/>
    </row>
    <row r="4" spans="1:22" ht="18" customHeight="1">
      <c r="A4" s="100" t="s">
        <v>59</v>
      </c>
      <c r="B4" s="100"/>
      <c r="C4" s="100"/>
      <c r="D4" s="100"/>
      <c r="E4" s="100"/>
      <c r="F4" s="100"/>
      <c r="G4" s="100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00" t="s">
        <v>137</v>
      </c>
      <c r="B5" s="100"/>
      <c r="C5" s="100"/>
      <c r="D5" s="100"/>
      <c r="E5" s="100"/>
      <c r="F5" s="100"/>
      <c r="G5" s="100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01" t="s">
        <v>3</v>
      </c>
      <c r="B7" s="101"/>
      <c r="C7" s="101"/>
      <c r="D7" s="101"/>
      <c r="E7" s="94" t="s">
        <v>65</v>
      </c>
      <c r="F7" s="94" t="s">
        <v>132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01"/>
      <c r="B8" s="101"/>
      <c r="C8" s="101"/>
      <c r="D8" s="101"/>
      <c r="E8" s="99"/>
      <c r="F8" s="99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76">
        <v>27</v>
      </c>
      <c r="F9" s="73">
        <v>24</v>
      </c>
      <c r="G9" s="43">
        <f>F9/E9*100-100</f>
        <v>-11.111111111111114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7">
        <v>1</v>
      </c>
      <c r="F10" s="57">
        <v>3</v>
      </c>
      <c r="G10" s="43">
        <f aca="true" t="shared" si="0" ref="G10:G23">F10/E10*100-100</f>
        <v>200</v>
      </c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7"/>
      <c r="F11" s="57"/>
      <c r="G11" s="43"/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95" t="s">
        <v>38</v>
      </c>
      <c r="B12" s="95"/>
      <c r="C12" s="95"/>
      <c r="D12" s="95"/>
      <c r="E12" s="57"/>
      <c r="F12" s="57"/>
      <c r="G12" s="43"/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7"/>
      <c r="F13" s="57"/>
      <c r="G13" s="43"/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7"/>
      <c r="F14" s="57"/>
      <c r="G14" s="43"/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7"/>
      <c r="F15" s="57"/>
      <c r="G15" s="43"/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7">
        <v>1</v>
      </c>
      <c r="F16" s="57"/>
      <c r="G16" s="43">
        <f t="shared" si="0"/>
        <v>-100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97" t="s">
        <v>43</v>
      </c>
      <c r="B17" s="97"/>
      <c r="C17" s="97"/>
      <c r="D17" s="97"/>
      <c r="E17" s="57">
        <v>18</v>
      </c>
      <c r="F17" s="57">
        <v>9</v>
      </c>
      <c r="G17" s="43">
        <f t="shared" si="0"/>
        <v>-50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95" t="s">
        <v>8</v>
      </c>
      <c r="B18" s="95"/>
      <c r="C18" s="95"/>
      <c r="D18" s="95"/>
      <c r="E18" s="57"/>
      <c r="F18" s="57"/>
      <c r="G18" s="43"/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7">
        <v>1</v>
      </c>
      <c r="F19" s="57">
        <v>3</v>
      </c>
      <c r="G19" s="43">
        <f t="shared" si="0"/>
        <v>200</v>
      </c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98" t="s">
        <v>10</v>
      </c>
      <c r="B20" s="98"/>
      <c r="C20" s="98"/>
      <c r="D20" s="98"/>
      <c r="E20" s="57">
        <v>8</v>
      </c>
      <c r="F20" s="57">
        <v>4</v>
      </c>
      <c r="G20" s="43">
        <f t="shared" si="0"/>
        <v>-50</v>
      </c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7">
        <v>1</v>
      </c>
      <c r="F21" s="57">
        <v>8</v>
      </c>
      <c r="G21" s="43">
        <f t="shared" si="0"/>
        <v>700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97" t="s">
        <v>45</v>
      </c>
      <c r="B22" s="97"/>
      <c r="C22" s="97"/>
      <c r="D22" s="97"/>
      <c r="E22" s="57">
        <v>1</v>
      </c>
      <c r="F22" s="57">
        <v>3</v>
      </c>
      <c r="G22" s="43">
        <f t="shared" si="0"/>
        <v>200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7">
        <v>5</v>
      </c>
      <c r="F23" s="57">
        <v>1</v>
      </c>
      <c r="G23" s="43">
        <f t="shared" si="0"/>
        <v>-80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43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96" t="s">
        <v>58</v>
      </c>
      <c r="B25" s="96"/>
      <c r="C25" s="96"/>
      <c r="D25" s="96"/>
      <c r="E25" s="96"/>
      <c r="F25" s="96"/>
      <c r="G25" s="96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E7:E8"/>
    <mergeCell ref="F7:F8"/>
    <mergeCell ref="A3:G3"/>
    <mergeCell ref="A4:G4"/>
    <mergeCell ref="A5:G5"/>
    <mergeCell ref="A7:D8"/>
    <mergeCell ref="A12:D12"/>
    <mergeCell ref="A25:G25"/>
    <mergeCell ref="A17:D17"/>
    <mergeCell ref="A20:D20"/>
    <mergeCell ref="A22:D22"/>
    <mergeCell ref="A18:D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07" t="s">
        <v>2</v>
      </c>
      <c r="B3" s="107"/>
      <c r="C3" s="107"/>
      <c r="D3" s="107"/>
      <c r="E3" s="107"/>
      <c r="F3" s="107"/>
      <c r="G3" s="107"/>
      <c r="H3" s="6"/>
    </row>
    <row r="4" spans="1:13" ht="18" customHeight="1">
      <c r="A4" s="107" t="s">
        <v>47</v>
      </c>
      <c r="B4" s="107"/>
      <c r="C4" s="107"/>
      <c r="D4" s="107"/>
      <c r="E4" s="107"/>
      <c r="F4" s="107"/>
      <c r="G4" s="107"/>
      <c r="H4" s="6"/>
      <c r="K4" s="6"/>
      <c r="L4" s="6"/>
      <c r="M4" s="6"/>
    </row>
    <row r="5" spans="1:13" ht="18" customHeight="1">
      <c r="A5" s="107" t="s">
        <v>138</v>
      </c>
      <c r="B5" s="107"/>
      <c r="C5" s="107"/>
      <c r="D5" s="107"/>
      <c r="E5" s="107"/>
      <c r="F5" s="107"/>
      <c r="G5" s="107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01" t="s">
        <v>3</v>
      </c>
      <c r="B7" s="101"/>
      <c r="C7" s="101"/>
      <c r="D7" s="101"/>
      <c r="E7" s="94" t="s">
        <v>65</v>
      </c>
      <c r="F7" s="94" t="s">
        <v>132</v>
      </c>
      <c r="G7" s="35" t="s">
        <v>4</v>
      </c>
      <c r="H7" s="103" t="s">
        <v>35</v>
      </c>
      <c r="I7" s="104"/>
      <c r="K7" s="6"/>
      <c r="L7" s="6"/>
      <c r="M7" s="6"/>
    </row>
    <row r="8" spans="1:13" ht="18" customHeight="1" thickBot="1">
      <c r="A8" s="101"/>
      <c r="B8" s="101"/>
      <c r="C8" s="101"/>
      <c r="D8" s="101"/>
      <c r="E8" s="99"/>
      <c r="F8" s="99"/>
      <c r="G8" s="35" t="s">
        <v>5</v>
      </c>
      <c r="H8" s="32" t="s">
        <v>65</v>
      </c>
      <c r="I8" s="24" t="s">
        <v>132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72">
        <v>4.3</v>
      </c>
      <c r="F9" s="52">
        <v>4.3</v>
      </c>
      <c r="G9" s="47">
        <f>F9/E9*100-100</f>
        <v>0</v>
      </c>
      <c r="H9" s="105" t="s">
        <v>61</v>
      </c>
      <c r="I9" s="106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>
        <f>'млад смерт абсцифры'!E10*1000/'млад см на 1000 род'!H10</f>
        <v>0.17292062943109113</v>
      </c>
      <c r="F10" s="47">
        <f>'млад смерт абсцифры'!F10*1000/'млад см на 1000 род'!I10</f>
        <v>0.5655042412818096</v>
      </c>
      <c r="G10" s="47">
        <f aca="true" t="shared" si="0" ref="G10:G23">F10/E10*100-100</f>
        <v>227.03110273327053</v>
      </c>
      <c r="H10" s="77">
        <v>5783</v>
      </c>
      <c r="I10" s="69">
        <v>5305</v>
      </c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>
        <f>'млад смерт абсцифры'!E11*1000/'млад см на 1000 род'!H11</f>
        <v>0</v>
      </c>
      <c r="F11" s="47">
        <f>'млад смерт абсцифры'!F11*1000/'млад см на 1000 род'!I11</f>
        <v>0</v>
      </c>
      <c r="G11" s="47"/>
      <c r="H11" s="77">
        <v>5783</v>
      </c>
      <c r="I11" s="69">
        <v>5305</v>
      </c>
      <c r="J11" s="8"/>
      <c r="K11" s="6"/>
      <c r="L11" s="6"/>
      <c r="M11" s="6"/>
    </row>
    <row r="12" spans="1:13" ht="18" customHeight="1">
      <c r="A12" s="95" t="s">
        <v>38</v>
      </c>
      <c r="B12" s="95"/>
      <c r="C12" s="95"/>
      <c r="D12" s="95"/>
      <c r="E12" s="47">
        <f>'млад смерт абсцифры'!E12*1000/'млад см на 1000 род'!H12</f>
        <v>0</v>
      </c>
      <c r="F12" s="47">
        <f>'млад смерт абсцифры'!F12*1000/'млад см на 1000 род'!I12</f>
        <v>0</v>
      </c>
      <c r="G12" s="47"/>
      <c r="H12" s="77">
        <v>5783</v>
      </c>
      <c r="I12" s="69">
        <v>5305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>
        <f>'млад смерт абсцифры'!E13*1000/'млад см на 1000 род'!H13</f>
        <v>0</v>
      </c>
      <c r="F13" s="47">
        <f>'млад смерт абсцифры'!F13*1000/'млад см на 1000 род'!I13</f>
        <v>0</v>
      </c>
      <c r="G13" s="47"/>
      <c r="H13" s="77">
        <v>5783</v>
      </c>
      <c r="I13" s="69">
        <v>5305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>
        <f>'млад смерт абсцифры'!E14*1000/'млад см на 1000 род'!H14</f>
        <v>0</v>
      </c>
      <c r="F14" s="47">
        <f>'млад смерт абсцифры'!F14*1000/'млад см на 1000 род'!I14</f>
        <v>0</v>
      </c>
      <c r="G14" s="47"/>
      <c r="H14" s="77">
        <v>5783</v>
      </c>
      <c r="I14" s="69">
        <v>5305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>
        <f>'млад смерт абсцифры'!E15*1000/'млад см на 1000 род'!H15</f>
        <v>0</v>
      </c>
      <c r="F15" s="47">
        <f>'млад смерт абсцифры'!F15*1000/'млад см на 1000 род'!I15</f>
        <v>0</v>
      </c>
      <c r="G15" s="47"/>
      <c r="H15" s="77">
        <v>5783</v>
      </c>
      <c r="I15" s="69">
        <v>5305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>
        <f>'млад смерт абсцифры'!E16*1000/'млад см на 1000 род'!H16</f>
        <v>0.17292062943109113</v>
      </c>
      <c r="F16" s="47">
        <f>'млад смерт абсцифры'!F16*1000/'млад см на 1000 род'!I16</f>
        <v>0</v>
      </c>
      <c r="G16" s="47">
        <f t="shared" si="0"/>
        <v>-100</v>
      </c>
      <c r="H16" s="77">
        <v>5783</v>
      </c>
      <c r="I16" s="69">
        <v>5305</v>
      </c>
      <c r="J16" s="8"/>
      <c r="K16" s="6"/>
      <c r="L16" s="6"/>
      <c r="M16" s="6"/>
    </row>
    <row r="17" spans="1:13" ht="18" customHeight="1">
      <c r="A17" s="97" t="s">
        <v>43</v>
      </c>
      <c r="B17" s="97"/>
      <c r="C17" s="97"/>
      <c r="D17" s="97"/>
      <c r="E17" s="47">
        <f>'млад смерт абсцифры'!E17*1000/'млад см на 1000 род'!H17</f>
        <v>3.1125713297596405</v>
      </c>
      <c r="F17" s="47">
        <f>'млад смерт абсцифры'!F17*1000/'млад см на 1000 род'!I17</f>
        <v>1.696512723845429</v>
      </c>
      <c r="G17" s="47">
        <f t="shared" si="0"/>
        <v>-45.49481621112158</v>
      </c>
      <c r="H17" s="77">
        <v>5783</v>
      </c>
      <c r="I17" s="69">
        <v>5305</v>
      </c>
      <c r="J17" s="8"/>
      <c r="K17" s="6"/>
      <c r="L17" s="6"/>
      <c r="M17" s="6"/>
    </row>
    <row r="18" spans="1:13" ht="18" customHeight="1">
      <c r="A18" s="95" t="s">
        <v>8</v>
      </c>
      <c r="B18" s="95"/>
      <c r="C18" s="95"/>
      <c r="D18" s="95"/>
      <c r="E18" s="47">
        <f>'млад смерт абсцифры'!E18*1000/'млад см на 1000 род'!H18</f>
        <v>0</v>
      </c>
      <c r="F18" s="47">
        <f>'млад смерт абсцифры'!F18*1000/'млад см на 1000 род'!I18</f>
        <v>0</v>
      </c>
      <c r="G18" s="47"/>
      <c r="H18" s="77">
        <v>5783</v>
      </c>
      <c r="I18" s="69">
        <v>5305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>
        <f>'млад смерт абсцифры'!E19*1000/'млад см на 1000 род'!H19</f>
        <v>0.17292062943109113</v>
      </c>
      <c r="F19" s="47">
        <f>'млад смерт абсцифры'!F19*1000/'млад см на 1000 род'!I19</f>
        <v>0.5655042412818096</v>
      </c>
      <c r="G19" s="47">
        <f t="shared" si="0"/>
        <v>227.03110273327053</v>
      </c>
      <c r="H19" s="77">
        <v>5783</v>
      </c>
      <c r="I19" s="69">
        <v>5305</v>
      </c>
      <c r="J19" s="8"/>
      <c r="K19" s="6"/>
      <c r="L19" s="6"/>
      <c r="M19" s="6"/>
    </row>
    <row r="20" spans="1:13" ht="18" customHeight="1">
      <c r="A20" s="98" t="s">
        <v>10</v>
      </c>
      <c r="B20" s="98"/>
      <c r="C20" s="98"/>
      <c r="D20" s="98"/>
      <c r="E20" s="47">
        <f>'млад смерт абсцифры'!E20*1000/'млад см на 1000 род'!H20</f>
        <v>1.383365035448729</v>
      </c>
      <c r="F20" s="47">
        <f>'млад смерт абсцифры'!F20*1000/'млад см на 1000 род'!I20</f>
        <v>0.7540056550424128</v>
      </c>
      <c r="G20" s="47">
        <f t="shared" si="0"/>
        <v>-45.49481621112158</v>
      </c>
      <c r="H20" s="77">
        <v>5783</v>
      </c>
      <c r="I20" s="69">
        <v>5305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>
        <f>'млад смерт абсцифры'!E21*1000/'млад см на 1000 род'!H21</f>
        <v>0.17292062943109113</v>
      </c>
      <c r="F21" s="47">
        <f>'млад смерт абсцифры'!F21*1000/'млад см на 1000 род'!I21</f>
        <v>1.5080113100848256</v>
      </c>
      <c r="G21" s="47">
        <f t="shared" si="0"/>
        <v>772.0829406220547</v>
      </c>
      <c r="H21" s="77">
        <v>5783</v>
      </c>
      <c r="I21" s="69">
        <v>5305</v>
      </c>
      <c r="K21" s="6"/>
      <c r="L21" s="6"/>
      <c r="M21" s="6"/>
    </row>
    <row r="22" spans="1:13" ht="18" customHeight="1">
      <c r="A22" s="97" t="s">
        <v>45</v>
      </c>
      <c r="B22" s="97"/>
      <c r="C22" s="97"/>
      <c r="D22" s="97"/>
      <c r="E22" s="47">
        <f>'млад смерт абсцифры'!E22*1000/'млад см на 1000 род'!H22</f>
        <v>0.17292062943109113</v>
      </c>
      <c r="F22" s="47">
        <f>'млад смерт абсцифры'!F22*1000/'млад см на 1000 род'!I22</f>
        <v>0.5655042412818096</v>
      </c>
      <c r="G22" s="47">
        <f t="shared" si="0"/>
        <v>227.03110273327053</v>
      </c>
      <c r="H22" s="77">
        <v>5783</v>
      </c>
      <c r="I22" s="69">
        <v>5305</v>
      </c>
      <c r="K22" s="6"/>
      <c r="L22" s="6"/>
      <c r="M22" s="6"/>
    </row>
    <row r="23" spans="1:13" ht="18" customHeight="1">
      <c r="A23" s="54" t="s">
        <v>46</v>
      </c>
      <c r="B23" s="54"/>
      <c r="C23" s="54"/>
      <c r="D23" s="54"/>
      <c r="E23" s="47">
        <f>'млад смерт абсцифры'!E23*1000/'млад см на 1000 род'!H23</f>
        <v>0.8646031471554556</v>
      </c>
      <c r="F23" s="47">
        <f>'млад смерт абсцифры'!F23*1000/'млад см на 1000 род'!I23</f>
        <v>0.1885014137606032</v>
      </c>
      <c r="G23" s="47">
        <f t="shared" si="0"/>
        <v>-78.19792648444863</v>
      </c>
      <c r="H23" s="77">
        <v>5783</v>
      </c>
      <c r="I23" s="69">
        <v>5305</v>
      </c>
      <c r="K23" s="6"/>
      <c r="L23" s="6"/>
      <c r="M23" s="6"/>
    </row>
    <row r="24" spans="1:13" ht="18" customHeight="1">
      <c r="A24" s="102" t="s">
        <v>62</v>
      </c>
      <c r="B24" s="102"/>
      <c r="C24" s="102"/>
      <c r="D24" s="102"/>
      <c r="E24" s="102"/>
      <c r="F24" s="102"/>
      <c r="G24" s="102"/>
      <c r="H24" s="55"/>
      <c r="I24" s="56"/>
      <c r="K24" s="6"/>
      <c r="L24" s="6"/>
      <c r="M24" s="6"/>
    </row>
    <row r="25" spans="1:13" ht="18" customHeight="1">
      <c r="A25" s="96"/>
      <c r="B25" s="96"/>
      <c r="C25" s="96"/>
      <c r="D25" s="96"/>
      <c r="E25" s="96"/>
      <c r="F25" s="96"/>
      <c r="G25" s="96"/>
      <c r="H25" s="6"/>
      <c r="K25" s="6"/>
      <c r="L25" s="6"/>
      <c r="M25" s="6"/>
    </row>
    <row r="26" spans="1:13" ht="18" customHeight="1">
      <c r="A26" s="16"/>
      <c r="B26" s="16"/>
      <c r="C26" s="16"/>
      <c r="D26" s="16"/>
      <c r="E26" s="23"/>
      <c r="F26" s="25"/>
      <c r="G26" s="6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7"/>
      <c r="B28" s="17"/>
      <c r="C28" s="17"/>
      <c r="D28" s="17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5">
      <c r="A30" s="108"/>
      <c r="B30" s="108"/>
      <c r="C30" s="108"/>
      <c r="D30" s="108"/>
      <c r="E30" s="26"/>
      <c r="F30" s="27"/>
      <c r="G30" s="6"/>
      <c r="H30" s="6"/>
      <c r="K30" s="6"/>
      <c r="L30" s="6"/>
      <c r="M30" s="6"/>
    </row>
    <row r="31" spans="1:13" ht="15">
      <c r="A31" s="109"/>
      <c r="B31" s="109"/>
      <c r="C31" s="109"/>
      <c r="D31" s="109"/>
      <c r="E31" s="23"/>
      <c r="F31" s="25"/>
      <c r="G31" s="6"/>
      <c r="H31" s="6"/>
      <c r="K31" s="6"/>
      <c r="L31" s="6"/>
      <c r="M31" s="6"/>
    </row>
    <row r="32" spans="1:13" ht="15">
      <c r="A32" s="17"/>
      <c r="B32" s="17"/>
      <c r="C32" s="17"/>
      <c r="D32" s="17"/>
      <c r="E32" s="23"/>
      <c r="F32" s="25"/>
      <c r="G32" s="6"/>
      <c r="H32" s="6"/>
      <c r="K32" s="6"/>
      <c r="L32" s="6"/>
      <c r="M32" s="6"/>
    </row>
    <row r="33" spans="1:13" ht="15">
      <c r="A33" s="110"/>
      <c r="B33" s="110"/>
      <c r="C33" s="110"/>
      <c r="D33" s="110"/>
      <c r="E33" s="26"/>
      <c r="F33" s="27"/>
      <c r="G33" s="6"/>
      <c r="H33" s="6"/>
      <c r="K33" s="6"/>
      <c r="L33" s="6"/>
      <c r="M33" s="6"/>
    </row>
    <row r="34" spans="1:13" ht="15">
      <c r="A34" s="17"/>
      <c r="B34" s="17"/>
      <c r="C34" s="17"/>
      <c r="D34" s="17"/>
      <c r="E34" s="23"/>
      <c r="F34" s="25"/>
      <c r="H34" s="6"/>
      <c r="K34" s="6"/>
      <c r="L34" s="6"/>
      <c r="M34" s="6"/>
    </row>
    <row r="35" spans="1:13" ht="15">
      <c r="A35" s="108"/>
      <c r="B35" s="108"/>
      <c r="C35" s="108"/>
      <c r="D35" s="108"/>
      <c r="E35" s="26"/>
      <c r="F35" s="27"/>
      <c r="H35" s="6"/>
      <c r="K35" s="6"/>
      <c r="L35" s="6"/>
      <c r="M35" s="6"/>
    </row>
    <row r="36" spans="1:13" ht="15">
      <c r="A36" s="17"/>
      <c r="B36" s="17"/>
      <c r="C36" s="17"/>
      <c r="D36" s="17"/>
      <c r="E36" s="23"/>
      <c r="F36" s="25"/>
      <c r="H36" s="6"/>
      <c r="K36" s="6"/>
      <c r="L36" s="6"/>
      <c r="M36" s="6"/>
    </row>
    <row r="37" spans="1:13" ht="15">
      <c r="A37" s="6"/>
      <c r="B37" s="6"/>
      <c r="C37" s="6"/>
      <c r="D37" s="6"/>
      <c r="E37" s="26"/>
      <c r="F37" s="22"/>
      <c r="H37" s="6"/>
      <c r="K37" s="6"/>
      <c r="L37" s="6"/>
      <c r="M37" s="6"/>
    </row>
    <row r="38" spans="1:13" ht="15">
      <c r="A38" s="18"/>
      <c r="B38" s="6"/>
      <c r="C38" s="6"/>
      <c r="D38" s="6"/>
      <c r="E38" s="23"/>
      <c r="F38" s="22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  <mergeCell ref="A24:G24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="75" zoomScaleSheetLayoutView="75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:E25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87" t="s">
        <v>127</v>
      </c>
      <c r="B1" s="87"/>
      <c r="C1" s="87"/>
      <c r="D1" s="87"/>
      <c r="E1" s="87"/>
      <c r="F1" s="87"/>
      <c r="G1" s="87"/>
      <c r="H1" s="87"/>
    </row>
    <row r="2" spans="1:11" ht="17.25">
      <c r="A2" s="87" t="s">
        <v>139</v>
      </c>
      <c r="B2" s="87"/>
      <c r="C2" s="87"/>
      <c r="D2" s="87"/>
      <c r="E2" s="87"/>
      <c r="F2" s="87"/>
      <c r="G2" s="87"/>
      <c r="H2" s="87"/>
      <c r="I2" s="78" t="s">
        <v>140</v>
      </c>
      <c r="J2" s="78"/>
      <c r="K2" s="78"/>
    </row>
    <row r="3" spans="1:8" ht="18">
      <c r="A3" s="59"/>
      <c r="B3" s="59"/>
      <c r="C3" s="59"/>
      <c r="D3" s="59"/>
      <c r="E3" s="59"/>
      <c r="F3" s="59"/>
      <c r="G3" s="59"/>
      <c r="H3" s="59"/>
    </row>
    <row r="4" spans="1:11" ht="110.25" customHeight="1">
      <c r="A4" s="115"/>
      <c r="B4" s="114" t="s">
        <v>66</v>
      </c>
      <c r="C4" s="114" t="s">
        <v>128</v>
      </c>
      <c r="D4" s="114" t="s">
        <v>141</v>
      </c>
      <c r="E4" s="114"/>
      <c r="F4" s="114" t="s">
        <v>129</v>
      </c>
      <c r="G4" s="114"/>
      <c r="H4" s="41" t="s">
        <v>126</v>
      </c>
      <c r="I4" s="112" t="s">
        <v>145</v>
      </c>
      <c r="J4" s="112"/>
      <c r="K4" s="113" t="s">
        <v>144</v>
      </c>
    </row>
    <row r="5" spans="1:11" ht="18">
      <c r="A5" s="115"/>
      <c r="B5" s="114"/>
      <c r="C5" s="114"/>
      <c r="D5" s="58" t="s">
        <v>67</v>
      </c>
      <c r="E5" s="58" t="s">
        <v>68</v>
      </c>
      <c r="F5" s="58" t="s">
        <v>67</v>
      </c>
      <c r="G5" s="58" t="s">
        <v>68</v>
      </c>
      <c r="H5" s="41" t="s">
        <v>67</v>
      </c>
      <c r="I5" s="58" t="s">
        <v>67</v>
      </c>
      <c r="J5" s="58" t="s">
        <v>68</v>
      </c>
      <c r="K5" s="113"/>
    </row>
    <row r="6" spans="1:11" ht="18" customHeight="1">
      <c r="A6" s="42"/>
      <c r="B6" s="60" t="s">
        <v>71</v>
      </c>
      <c r="C6" s="60"/>
      <c r="D6" s="61">
        <v>30</v>
      </c>
      <c r="E6" s="61">
        <v>46</v>
      </c>
      <c r="F6" s="51">
        <f>D6/I6*100000</f>
        <v>57.07436790137549</v>
      </c>
      <c r="G6" s="51">
        <f>E6/J6*100000</f>
        <v>24.65641817285221</v>
      </c>
      <c r="H6" s="62">
        <f>D6*1000/K6</f>
        <v>5.655042412818096</v>
      </c>
      <c r="I6" s="63">
        <v>52563</v>
      </c>
      <c r="J6" s="63">
        <v>186564</v>
      </c>
      <c r="K6" s="74">
        <v>5305</v>
      </c>
    </row>
    <row r="7" spans="1:11" ht="18" customHeight="1">
      <c r="A7" s="42" t="s">
        <v>72</v>
      </c>
      <c r="B7" s="42" t="s">
        <v>73</v>
      </c>
      <c r="C7" s="58" t="s">
        <v>107</v>
      </c>
      <c r="D7" s="58">
        <v>6</v>
      </c>
      <c r="E7" s="58">
        <v>6</v>
      </c>
      <c r="F7" s="51">
        <f aca="true" t="shared" si="0" ref="F7:F25">D7/I7*100000</f>
        <v>11.414873580275097</v>
      </c>
      <c r="G7" s="51">
        <f aca="true" t="shared" si="1" ref="G7:G25">E7/J7*100000</f>
        <v>3.2160545442850714</v>
      </c>
      <c r="H7" s="62">
        <f aca="true" t="shared" si="2" ref="H7:H25">D7*1000/K7</f>
        <v>1.1310084825636193</v>
      </c>
      <c r="I7" s="63">
        <v>52563</v>
      </c>
      <c r="J7" s="63">
        <v>186564</v>
      </c>
      <c r="K7" s="74">
        <v>5305</v>
      </c>
    </row>
    <row r="8" spans="1:11" ht="18" customHeight="1">
      <c r="A8" s="42" t="s">
        <v>74</v>
      </c>
      <c r="B8" s="42" t="s">
        <v>130</v>
      </c>
      <c r="C8" s="58" t="s">
        <v>108</v>
      </c>
      <c r="D8" s="58"/>
      <c r="E8" s="58">
        <v>3</v>
      </c>
      <c r="F8" s="51">
        <f t="shared" si="0"/>
        <v>0</v>
      </c>
      <c r="G8" s="51">
        <f t="shared" si="1"/>
        <v>1.6080272721425357</v>
      </c>
      <c r="H8" s="62">
        <f t="shared" si="2"/>
        <v>0</v>
      </c>
      <c r="I8" s="63">
        <v>52563</v>
      </c>
      <c r="J8" s="63">
        <v>186564</v>
      </c>
      <c r="K8" s="74">
        <v>5305</v>
      </c>
    </row>
    <row r="9" spans="1:11" ht="18" customHeight="1">
      <c r="A9" s="42" t="s">
        <v>75</v>
      </c>
      <c r="B9" s="42" t="s">
        <v>77</v>
      </c>
      <c r="C9" s="58" t="s">
        <v>109</v>
      </c>
      <c r="D9" s="58"/>
      <c r="E9" s="58"/>
      <c r="F9" s="51">
        <f t="shared" si="0"/>
        <v>0</v>
      </c>
      <c r="G9" s="51">
        <f t="shared" si="1"/>
        <v>0</v>
      </c>
      <c r="H9" s="62">
        <f t="shared" si="2"/>
        <v>0</v>
      </c>
      <c r="I9" s="63">
        <v>52563</v>
      </c>
      <c r="J9" s="63">
        <v>186564</v>
      </c>
      <c r="K9" s="74">
        <v>5305</v>
      </c>
    </row>
    <row r="10" spans="1:11" ht="18" customHeight="1">
      <c r="A10" s="42" t="s">
        <v>87</v>
      </c>
      <c r="B10" s="42" t="s">
        <v>78</v>
      </c>
      <c r="C10" s="58" t="s">
        <v>110</v>
      </c>
      <c r="D10" s="58"/>
      <c r="E10" s="58"/>
      <c r="F10" s="51">
        <f t="shared" si="0"/>
        <v>0</v>
      </c>
      <c r="G10" s="51">
        <f t="shared" si="1"/>
        <v>0</v>
      </c>
      <c r="H10" s="62">
        <f t="shared" si="2"/>
        <v>0</v>
      </c>
      <c r="I10" s="63">
        <v>52563</v>
      </c>
      <c r="J10" s="63">
        <v>186564</v>
      </c>
      <c r="K10" s="74">
        <v>5305</v>
      </c>
    </row>
    <row r="11" spans="1:11" ht="18" customHeight="1">
      <c r="A11" s="42" t="s">
        <v>88</v>
      </c>
      <c r="B11" s="42" t="s">
        <v>79</v>
      </c>
      <c r="C11" s="58" t="s">
        <v>111</v>
      </c>
      <c r="D11" s="58"/>
      <c r="E11" s="58"/>
      <c r="F11" s="51">
        <f t="shared" si="0"/>
        <v>0</v>
      </c>
      <c r="G11" s="51">
        <f t="shared" si="1"/>
        <v>0</v>
      </c>
      <c r="H11" s="62">
        <f t="shared" si="2"/>
        <v>0</v>
      </c>
      <c r="I11" s="63">
        <v>52563</v>
      </c>
      <c r="J11" s="63">
        <v>186564</v>
      </c>
      <c r="K11" s="74">
        <v>5305</v>
      </c>
    </row>
    <row r="12" spans="1:11" ht="18" customHeight="1">
      <c r="A12" s="42" t="s">
        <v>89</v>
      </c>
      <c r="B12" s="42" t="s">
        <v>76</v>
      </c>
      <c r="C12" s="58" t="s">
        <v>112</v>
      </c>
      <c r="D12" s="58">
        <v>3</v>
      </c>
      <c r="E12" s="58">
        <v>5</v>
      </c>
      <c r="F12" s="51">
        <f t="shared" si="0"/>
        <v>5.707436790137549</v>
      </c>
      <c r="G12" s="51">
        <f t="shared" si="1"/>
        <v>2.6800454535708926</v>
      </c>
      <c r="H12" s="62">
        <f t="shared" si="2"/>
        <v>0.5655042412818096</v>
      </c>
      <c r="I12" s="63">
        <v>52563</v>
      </c>
      <c r="J12" s="63">
        <v>186564</v>
      </c>
      <c r="K12" s="74">
        <v>5305</v>
      </c>
    </row>
    <row r="13" spans="1:11" ht="18" customHeight="1">
      <c r="A13" s="42" t="s">
        <v>90</v>
      </c>
      <c r="B13" s="42" t="s">
        <v>100</v>
      </c>
      <c r="C13" s="58" t="s">
        <v>113</v>
      </c>
      <c r="D13" s="58"/>
      <c r="E13" s="58"/>
      <c r="F13" s="51">
        <f t="shared" si="0"/>
        <v>0</v>
      </c>
      <c r="G13" s="51">
        <f t="shared" si="1"/>
        <v>0</v>
      </c>
      <c r="H13" s="62">
        <f t="shared" si="2"/>
        <v>0</v>
      </c>
      <c r="I13" s="63">
        <v>52563</v>
      </c>
      <c r="J13" s="63">
        <v>186564</v>
      </c>
      <c r="K13" s="74">
        <v>5305</v>
      </c>
    </row>
    <row r="14" spans="1:11" ht="18" customHeight="1">
      <c r="A14" s="42" t="s">
        <v>91</v>
      </c>
      <c r="B14" s="42" t="s">
        <v>101</v>
      </c>
      <c r="C14" s="58" t="s">
        <v>114</v>
      </c>
      <c r="D14" s="58"/>
      <c r="E14" s="58"/>
      <c r="F14" s="51">
        <f t="shared" si="0"/>
        <v>0</v>
      </c>
      <c r="G14" s="51">
        <f t="shared" si="1"/>
        <v>0</v>
      </c>
      <c r="H14" s="62">
        <f t="shared" si="2"/>
        <v>0</v>
      </c>
      <c r="I14" s="63">
        <v>52563</v>
      </c>
      <c r="J14" s="63">
        <v>186564</v>
      </c>
      <c r="K14" s="74">
        <v>5305</v>
      </c>
    </row>
    <row r="15" spans="1:11" ht="18" customHeight="1">
      <c r="A15" s="42" t="s">
        <v>92</v>
      </c>
      <c r="B15" s="42" t="s">
        <v>80</v>
      </c>
      <c r="C15" s="58" t="s">
        <v>115</v>
      </c>
      <c r="D15" s="58"/>
      <c r="E15" s="58"/>
      <c r="F15" s="51">
        <f t="shared" si="0"/>
        <v>0</v>
      </c>
      <c r="G15" s="51">
        <f t="shared" si="1"/>
        <v>0</v>
      </c>
      <c r="H15" s="62">
        <f t="shared" si="2"/>
        <v>0</v>
      </c>
      <c r="I15" s="63">
        <v>52563</v>
      </c>
      <c r="J15" s="63">
        <v>186564</v>
      </c>
      <c r="K15" s="74">
        <v>5305</v>
      </c>
    </row>
    <row r="16" spans="1:11" ht="18" customHeight="1">
      <c r="A16" s="42" t="s">
        <v>93</v>
      </c>
      <c r="B16" s="42" t="s">
        <v>102</v>
      </c>
      <c r="C16" s="58" t="s">
        <v>116</v>
      </c>
      <c r="D16" s="58"/>
      <c r="E16" s="58">
        <v>1</v>
      </c>
      <c r="F16" s="51">
        <f t="shared" si="0"/>
        <v>0</v>
      </c>
      <c r="G16" s="51">
        <f t="shared" si="1"/>
        <v>0.5360090907141785</v>
      </c>
      <c r="H16" s="62">
        <f t="shared" si="2"/>
        <v>0</v>
      </c>
      <c r="I16" s="63">
        <v>52563</v>
      </c>
      <c r="J16" s="63">
        <v>186564</v>
      </c>
      <c r="K16" s="74">
        <v>5305</v>
      </c>
    </row>
    <row r="17" spans="1:11" ht="18" customHeight="1">
      <c r="A17" s="42" t="s">
        <v>94</v>
      </c>
      <c r="B17" s="42" t="s">
        <v>81</v>
      </c>
      <c r="C17" s="58" t="s">
        <v>117</v>
      </c>
      <c r="D17" s="58"/>
      <c r="E17" s="58"/>
      <c r="F17" s="51">
        <f t="shared" si="0"/>
        <v>0</v>
      </c>
      <c r="G17" s="51">
        <f t="shared" si="1"/>
        <v>0</v>
      </c>
      <c r="H17" s="62">
        <f t="shared" si="2"/>
        <v>0</v>
      </c>
      <c r="I17" s="63">
        <v>52563</v>
      </c>
      <c r="J17" s="63">
        <v>186564</v>
      </c>
      <c r="K17" s="74">
        <v>5305</v>
      </c>
    </row>
    <row r="18" spans="1:11" ht="18" customHeight="1">
      <c r="A18" s="42" t="s">
        <v>95</v>
      </c>
      <c r="B18" s="42" t="s">
        <v>82</v>
      </c>
      <c r="C18" s="58" t="s">
        <v>118</v>
      </c>
      <c r="D18" s="58"/>
      <c r="E18" s="58"/>
      <c r="F18" s="51">
        <f t="shared" si="0"/>
        <v>0</v>
      </c>
      <c r="G18" s="51">
        <f t="shared" si="1"/>
        <v>0</v>
      </c>
      <c r="H18" s="62">
        <f t="shared" si="2"/>
        <v>0</v>
      </c>
      <c r="I18" s="63">
        <v>52563</v>
      </c>
      <c r="J18" s="63">
        <v>186564</v>
      </c>
      <c r="K18" s="74">
        <v>5305</v>
      </c>
    </row>
    <row r="19" spans="1:11" ht="18" customHeight="1">
      <c r="A19" s="42" t="s">
        <v>96</v>
      </c>
      <c r="B19" s="42" t="s">
        <v>83</v>
      </c>
      <c r="C19" s="58" t="s">
        <v>119</v>
      </c>
      <c r="D19" s="58"/>
      <c r="E19" s="58"/>
      <c r="F19" s="51">
        <f t="shared" si="0"/>
        <v>0</v>
      </c>
      <c r="G19" s="51">
        <f t="shared" si="1"/>
        <v>0</v>
      </c>
      <c r="H19" s="62">
        <f t="shared" si="2"/>
        <v>0</v>
      </c>
      <c r="I19" s="63">
        <v>52563</v>
      </c>
      <c r="J19" s="63">
        <v>186564</v>
      </c>
      <c r="K19" s="74">
        <v>5305</v>
      </c>
    </row>
    <row r="20" spans="1:11" ht="18" customHeight="1">
      <c r="A20" s="42" t="s">
        <v>97</v>
      </c>
      <c r="B20" s="42" t="s">
        <v>84</v>
      </c>
      <c r="C20" s="58" t="s">
        <v>120</v>
      </c>
      <c r="D20" s="58"/>
      <c r="E20" s="58"/>
      <c r="F20" s="51">
        <f t="shared" si="0"/>
        <v>0</v>
      </c>
      <c r="G20" s="51">
        <f t="shared" si="1"/>
        <v>0</v>
      </c>
      <c r="H20" s="62">
        <f t="shared" si="2"/>
        <v>0</v>
      </c>
      <c r="I20" s="63">
        <v>52563</v>
      </c>
      <c r="J20" s="63">
        <v>186564</v>
      </c>
      <c r="K20" s="74">
        <v>5305</v>
      </c>
    </row>
    <row r="21" spans="1:11" ht="18" customHeight="1">
      <c r="A21" s="42" t="s">
        <v>98</v>
      </c>
      <c r="B21" s="42" t="s">
        <v>103</v>
      </c>
      <c r="C21" s="58" t="s">
        <v>121</v>
      </c>
      <c r="D21" s="58"/>
      <c r="E21" s="58"/>
      <c r="F21" s="51">
        <f t="shared" si="0"/>
        <v>0</v>
      </c>
      <c r="G21" s="51">
        <f t="shared" si="1"/>
        <v>0</v>
      </c>
      <c r="H21" s="62">
        <f t="shared" si="2"/>
        <v>0</v>
      </c>
      <c r="I21" s="63">
        <v>52563</v>
      </c>
      <c r="J21" s="63">
        <v>186564</v>
      </c>
      <c r="K21" s="74">
        <v>5305</v>
      </c>
    </row>
    <row r="22" spans="1:11" ht="18" customHeight="1">
      <c r="A22" s="42" t="s">
        <v>99</v>
      </c>
      <c r="B22" s="42" t="s">
        <v>86</v>
      </c>
      <c r="C22" s="58" t="s">
        <v>122</v>
      </c>
      <c r="D22" s="58">
        <v>9</v>
      </c>
      <c r="E22" s="58">
        <v>9</v>
      </c>
      <c r="F22" s="51">
        <f t="shared" si="0"/>
        <v>17.12231037041265</v>
      </c>
      <c r="G22" s="51">
        <f t="shared" si="1"/>
        <v>4.824081816427607</v>
      </c>
      <c r="H22" s="62">
        <f t="shared" si="2"/>
        <v>1.696512723845429</v>
      </c>
      <c r="I22" s="63">
        <v>52563</v>
      </c>
      <c r="J22" s="63">
        <v>186564</v>
      </c>
      <c r="K22" s="74">
        <v>5305</v>
      </c>
    </row>
    <row r="23" spans="1:11" ht="18" customHeight="1">
      <c r="A23" s="42" t="s">
        <v>104</v>
      </c>
      <c r="B23" s="42" t="s">
        <v>69</v>
      </c>
      <c r="C23" s="58" t="s">
        <v>123</v>
      </c>
      <c r="D23" s="58">
        <v>7</v>
      </c>
      <c r="E23" s="58">
        <v>7</v>
      </c>
      <c r="F23" s="51">
        <f t="shared" si="0"/>
        <v>13.317352510320948</v>
      </c>
      <c r="G23" s="51">
        <f t="shared" si="1"/>
        <v>3.7520636349992498</v>
      </c>
      <c r="H23" s="62">
        <f t="shared" si="2"/>
        <v>1.3195098963242224</v>
      </c>
      <c r="I23" s="63">
        <v>52563</v>
      </c>
      <c r="J23" s="63">
        <v>186564</v>
      </c>
      <c r="K23" s="74">
        <v>5305</v>
      </c>
    </row>
    <row r="24" spans="1:11" ht="18" customHeight="1">
      <c r="A24" s="42" t="s">
        <v>105</v>
      </c>
      <c r="B24" s="42" t="s">
        <v>85</v>
      </c>
      <c r="C24" s="58" t="s">
        <v>124</v>
      </c>
      <c r="D24" s="58">
        <v>2</v>
      </c>
      <c r="E24" s="58">
        <v>2</v>
      </c>
      <c r="F24" s="51">
        <f t="shared" si="0"/>
        <v>3.8049578600916996</v>
      </c>
      <c r="G24" s="51">
        <f t="shared" si="1"/>
        <v>1.072018181428357</v>
      </c>
      <c r="H24" s="62">
        <f t="shared" si="2"/>
        <v>0.3770028275212064</v>
      </c>
      <c r="I24" s="63">
        <v>52563</v>
      </c>
      <c r="J24" s="63">
        <v>186564</v>
      </c>
      <c r="K24" s="74">
        <v>5305</v>
      </c>
    </row>
    <row r="25" spans="1:11" ht="18" customHeight="1">
      <c r="A25" s="42" t="s">
        <v>106</v>
      </c>
      <c r="B25" s="42" t="s">
        <v>70</v>
      </c>
      <c r="C25" s="58" t="s">
        <v>125</v>
      </c>
      <c r="D25" s="58">
        <v>3</v>
      </c>
      <c r="E25" s="58">
        <v>13</v>
      </c>
      <c r="F25" s="51">
        <f t="shared" si="0"/>
        <v>5.707436790137549</v>
      </c>
      <c r="G25" s="51">
        <f t="shared" si="1"/>
        <v>6.96811817928432</v>
      </c>
      <c r="H25" s="62">
        <f t="shared" si="2"/>
        <v>0.5655042412818096</v>
      </c>
      <c r="I25" s="63">
        <v>52563</v>
      </c>
      <c r="J25" s="63">
        <v>186564</v>
      </c>
      <c r="K25" s="74">
        <v>5305</v>
      </c>
    </row>
    <row r="26" spans="1:8" ht="28.5" customHeight="1">
      <c r="A26" s="111" t="s">
        <v>146</v>
      </c>
      <c r="B26" s="111"/>
      <c r="C26" s="111"/>
      <c r="D26" s="111"/>
      <c r="E26" s="111"/>
      <c r="F26" s="111"/>
      <c r="G26" s="111"/>
      <c r="H26" s="111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2019-10-03T11:39:58Z</cp:lastPrinted>
  <dcterms:created xsi:type="dcterms:W3CDTF">2010-08-26T07:05:00Z</dcterms:created>
  <dcterms:modified xsi:type="dcterms:W3CDTF">2019-10-03T11:40:13Z</dcterms:modified>
  <cp:category/>
  <cp:version/>
  <cp:contentType/>
  <cp:contentStatus/>
</cp:coreProperties>
</file>