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50" windowHeight="12390" tabRatio="783" activeTab="0"/>
  </bookViews>
  <sheets>
    <sheet name="родив.,умерш. абс.цифры" sheetId="1" r:id="rId1"/>
    <sheet name="на 1000 нас" sheetId="2" r:id="rId2"/>
    <sheet name="млад смерт абсцифры" sheetId="3" r:id="rId3"/>
    <sheet name="млад см на 1000 род" sheetId="4" r:id="rId4"/>
    <sheet name="Федер.инсп, к Указам" sheetId="5" r:id="rId5"/>
  </sheets>
  <definedNames>
    <definedName name="_xlnm.Print_Area" localSheetId="3">'млад см на 1000 род'!$A$1:$G$24</definedName>
    <definedName name="_xlnm.Print_Area" localSheetId="2">'млад смерт абсцифры'!$A$1:$I$25</definedName>
    <definedName name="_xlnm.Print_Area" localSheetId="1">'на 1000 нас'!$A$1:$L$33</definedName>
    <definedName name="_xlnm.Print_Area" localSheetId="0">'родив.,умерш. абс.цифры'!$A$1:$I$29</definedName>
    <definedName name="_xlnm.Print_Area" localSheetId="4">'Федер.инсп, к Указам'!$A$1:$F$47</definedName>
  </definedNames>
  <calcPr fullCalcOnLoad="1"/>
</workbook>
</file>

<file path=xl/sharedStrings.xml><?xml version="1.0" encoding="utf-8"?>
<sst xmlns="http://schemas.openxmlformats.org/spreadsheetml/2006/main" count="196" uniqueCount="127">
  <si>
    <t>ИТОГИ ЕСТЕСТВЕННОГО ДВИЖЕНИЯ НАСЕЛЕНИЯ РК</t>
  </si>
  <si>
    <t>Районы</t>
  </si>
  <si>
    <t>Число умерших, чел.</t>
  </si>
  <si>
    <t>из них :</t>
  </si>
  <si>
    <t>1. От инфекционных и паразитарных болезней</t>
  </si>
  <si>
    <t>2. От новообразований, в т.ч.</t>
  </si>
  <si>
    <t xml:space="preserve">   - желудка</t>
  </si>
  <si>
    <t xml:space="preserve">   -толстой прямой кишки</t>
  </si>
  <si>
    <t xml:space="preserve">   -трахеи,бронхов,легких</t>
  </si>
  <si>
    <t xml:space="preserve">    - лейкемии</t>
  </si>
  <si>
    <t>3. От болезней эндокринной системы,расстройств питания, в т.ч.</t>
  </si>
  <si>
    <t xml:space="preserve">     -сахарного диабета</t>
  </si>
  <si>
    <t>4. От психических расстройств</t>
  </si>
  <si>
    <t>5. От болезней нервной системы</t>
  </si>
  <si>
    <t>6. От болезней системы кровообращения,в т.ч.</t>
  </si>
  <si>
    <t>7. От болезней органов дыхания</t>
  </si>
  <si>
    <t>8. От болезней органов пищеварения,в т.ч.</t>
  </si>
  <si>
    <t xml:space="preserve">    -алкогольной болезни печени</t>
  </si>
  <si>
    <t xml:space="preserve">    -других болезней печени</t>
  </si>
  <si>
    <t xml:space="preserve">    -самоубийство</t>
  </si>
  <si>
    <t xml:space="preserve">    -убийств и преднамеренных действий</t>
  </si>
  <si>
    <t>МЛАДЕНЧЕСКАЯ СМЕРТНОСТЬ ( ДЕТИ ДО 1 ГОДА )</t>
  </si>
  <si>
    <t>Причины</t>
  </si>
  <si>
    <t>отклонения</t>
  </si>
  <si>
    <t>( % )</t>
  </si>
  <si>
    <t>Всего по причинам</t>
  </si>
  <si>
    <t>1. Инфекционные и паразитарные болезни</t>
  </si>
  <si>
    <t xml:space="preserve">   -родовая травма</t>
  </si>
  <si>
    <t xml:space="preserve">   -гипоксия и асфиксия в родах</t>
  </si>
  <si>
    <t xml:space="preserve">   -геморрагич. нарушения плода и новорожденного</t>
  </si>
  <si>
    <t>Естественный</t>
  </si>
  <si>
    <t>на 1000 населения</t>
  </si>
  <si>
    <t>на 1000 родившихся</t>
  </si>
  <si>
    <t>откл.(%)</t>
  </si>
  <si>
    <t xml:space="preserve">Количество родившихся </t>
  </si>
  <si>
    <t>Количество умерших всего</t>
  </si>
  <si>
    <t>Количество умерших детей до 1 года</t>
  </si>
  <si>
    <t>Муниципальные образования Республики Коми</t>
  </si>
  <si>
    <t>Муниципальный район Вуктыл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</si>
  <si>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</si>
  <si>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</si>
  <si>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</si>
  <si>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</si>
  <si>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</si>
  <si>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</si>
  <si>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</si>
  <si>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</si>
  <si>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</si>
  <si>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</si>
  <si>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</si>
  <si>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</si>
  <si>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</si>
  <si>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</si>
  <si>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</si>
  <si>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</si>
  <si>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</si>
  <si>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</si>
  <si>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</si>
  <si>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родилось</t>
  </si>
  <si>
    <t>Население</t>
  </si>
  <si>
    <t xml:space="preserve">   -ДТП</t>
  </si>
  <si>
    <t>Наименование классов и нозологий</t>
  </si>
  <si>
    <t xml:space="preserve">   - туберкулеза</t>
  </si>
  <si>
    <t xml:space="preserve">    злокачественные, в т.ч.</t>
  </si>
  <si>
    <t xml:space="preserve">    - инфаркта миокарда</t>
  </si>
  <si>
    <t xml:space="preserve">    - инсульты</t>
  </si>
  <si>
    <t xml:space="preserve">    -пневмонии</t>
  </si>
  <si>
    <t xml:space="preserve">     -сосудистые болезни кишечника</t>
  </si>
  <si>
    <t xml:space="preserve">    -фиброза и цирроза печени(кроме алкогольного)</t>
  </si>
  <si>
    <t xml:space="preserve">9.  От болезней кожи и подкожной клетчатки </t>
  </si>
  <si>
    <t>10.От болезней костно-мышечной системы</t>
  </si>
  <si>
    <t>11. От болезней мочеполовой системы</t>
  </si>
  <si>
    <t>12. От врожденных аномалий</t>
  </si>
  <si>
    <t>13.Симптомы,неточно обозначенные состояния</t>
  </si>
  <si>
    <t xml:space="preserve">  - старость</t>
  </si>
  <si>
    <t>14. От несчастных случаев отравлений и травм, в т.ч.</t>
  </si>
  <si>
    <t>2.Новообразования</t>
  </si>
  <si>
    <t>3.Болезни крови</t>
  </si>
  <si>
    <t>4.Болезни эндокринной системы</t>
  </si>
  <si>
    <t>5. Болезни системы кровообращения</t>
  </si>
  <si>
    <t>6. Болезни нервной системы</t>
  </si>
  <si>
    <t>7. Болезни органов дыхания</t>
  </si>
  <si>
    <t>8. Отдельные состояния, возникающие в перинатальном периоде, в т.ч.</t>
  </si>
  <si>
    <t>9. Врожденные аномалии</t>
  </si>
  <si>
    <t>10. Признаки, симптомы, неточно обозначенные состояния</t>
  </si>
  <si>
    <t>11. Травмы и отравления</t>
  </si>
  <si>
    <t>ПО ПРИЧИНАМ НА 1000 РОДИВШИХСЯ</t>
  </si>
  <si>
    <t>отклонения в %</t>
  </si>
  <si>
    <t xml:space="preserve">население </t>
  </si>
  <si>
    <t>Всего умерших от всех причин:</t>
  </si>
  <si>
    <t>Естественный прирост</t>
  </si>
  <si>
    <t xml:space="preserve">    - грудной железы</t>
  </si>
  <si>
    <t>Всего по причинам*</t>
  </si>
  <si>
    <t>Муниципальные районы Республики Коми(сельское население)</t>
  </si>
  <si>
    <t>Городские округа Республики Коми (городское население)</t>
  </si>
  <si>
    <t>2015г.</t>
  </si>
  <si>
    <t>Рождаемость</t>
  </si>
  <si>
    <t>Смертность</t>
  </si>
  <si>
    <t>прирост</t>
  </si>
  <si>
    <t>Младенч.смерт-ть**</t>
  </si>
  <si>
    <t>ИТОГИ ЕСТЕСТВЕННОГО ДВИЖЕНИЯ НАСЕЛЕНИЯ РК*</t>
  </si>
  <si>
    <t>** информация по Комистату</t>
  </si>
  <si>
    <t>Коэффициенты смертности на 100 тыс.населения*</t>
  </si>
  <si>
    <t>смотри по комистату</t>
  </si>
  <si>
    <t>01.01 2015</t>
  </si>
  <si>
    <t xml:space="preserve"> 01,01,15</t>
  </si>
  <si>
    <t xml:space="preserve">  - поджелужочной железы</t>
  </si>
  <si>
    <t xml:space="preserve">    - язвенные болезни 12-пкишечника </t>
  </si>
  <si>
    <t xml:space="preserve">     -язвенные болезни желудка</t>
  </si>
  <si>
    <t xml:space="preserve">    -острый панкреатит и другие болезни поджелудочной железы</t>
  </si>
  <si>
    <t>Муниципальные районы Республики Коми (сельское население)</t>
  </si>
  <si>
    <t xml:space="preserve">   -печени и внутрипеченочных желчных протоков</t>
  </si>
  <si>
    <t>2016г.</t>
  </si>
  <si>
    <t>*рассчитано РБМС</t>
  </si>
  <si>
    <t>* информация рассчитана РБМС</t>
  </si>
  <si>
    <t>* рассчет Комистат, по причинам- рассчет РБМС</t>
  </si>
  <si>
    <t>*по данным Комистат</t>
  </si>
  <si>
    <t>ПО ПРИЧИНАМ (абсолютные цифры*)</t>
  </si>
  <si>
    <t xml:space="preserve">    -случайные отравления алкоголем</t>
  </si>
  <si>
    <t xml:space="preserve"> 01,01,16</t>
  </si>
  <si>
    <t>(абсолютные цифры*) за  январь- июнь 2015-2016 г.г.</t>
  </si>
  <si>
    <t xml:space="preserve">за  январь-июнь 2015-2016 г.г. </t>
  </si>
  <si>
    <t>ПО РЕСПУБЛИКЕ КОМИ  за январь- июнь 2015-2016 г.г.</t>
  </si>
  <si>
    <t>ПО РЕСПУБЛИКЕ КОМИ за  январь- июнь 2015-2016 г.г.</t>
  </si>
  <si>
    <t>Показатели смертности населения РК от отдельных причин за январь-июнь 2015-2016 г.г.</t>
  </si>
  <si>
    <t>+1 случай</t>
  </si>
  <si>
    <t>+4 случая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</si>
</sst>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"/>
    <numFmt numFmtId="171" formatCode="0.0000"/>
    <numFmt numFmtId="172" formatCode="[$-FC19]d\ mmmm\ yyyy\ &quot;г.&quot;"/>
    <numFmt numFmtId="173" formatCode="#,##0.0"/>
  </numFmts>
  <fonts count="66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2"/>
    </font>
    <font>
      <sz val="12"/>
      <color indexed="10"/>
      <name val="Arial Cyr"/>
      <family val="2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Arial Cyr"/>
      <family val="0"/>
    </font>
    <font>
      <sz val="12"/>
      <name val="Arial Narrow"/>
      <family val="2"/>
    </font>
    <font>
      <sz val="9"/>
      <name val="Times New Roman"/>
      <family val="1"/>
    </font>
    <font>
      <sz val="9"/>
      <name val="Arial Cyr"/>
      <family val="2"/>
    </font>
    <font>
      <b/>
      <sz val="8"/>
      <name val="Times New Roman"/>
      <family val="1"/>
    </font>
    <font>
      <sz val="8"/>
      <name val="Arial Narrow"/>
      <family val="2"/>
    </font>
    <font>
      <sz val="12"/>
      <color indexed="10"/>
      <name val="Arial Narrow"/>
      <family val="2"/>
    </font>
    <font>
      <sz val="8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i/>
      <sz val="14"/>
      <name val="Times New Roman"/>
      <family val="1"/>
    </font>
    <font>
      <b/>
      <sz val="12"/>
      <name val="Arial Narrow"/>
      <family val="2"/>
    </font>
    <font>
      <i/>
      <sz val="12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4" fontId="9" fillId="0" borderId="0" xfId="0" applyNumberFormat="1" applyFont="1" applyBorder="1" applyAlignment="1">
      <alignment horizontal="center"/>
    </xf>
    <xf numFmtId="1" fontId="17" fillId="0" borderId="0" xfId="53" applyNumberFormat="1" applyFont="1" applyFill="1" applyBorder="1" applyAlignment="1">
      <alignment horizontal="center"/>
      <protection/>
    </xf>
    <xf numFmtId="164" fontId="1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5" fillId="0" borderId="0" xfId="0" applyFont="1" applyBorder="1" applyAlignment="1">
      <alignment/>
    </xf>
    <xf numFmtId="164" fontId="9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9" fontId="15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/>
    </xf>
    <xf numFmtId="0" fontId="21" fillId="0" borderId="15" xfId="0" applyFont="1" applyBorder="1" applyAlignment="1">
      <alignment horizontal="left" indent="1"/>
    </xf>
    <xf numFmtId="0" fontId="14" fillId="0" borderId="15" xfId="0" applyFont="1" applyBorder="1" applyAlignment="1">
      <alignment horizontal="left" indent="1"/>
    </xf>
    <xf numFmtId="1" fontId="9" fillId="0" borderId="15" xfId="0" applyNumberFormat="1" applyFont="1" applyBorder="1" applyAlignment="1">
      <alignment horizontal="center"/>
    </xf>
    <xf numFmtId="1" fontId="9" fillId="0" borderId="15" xfId="0" applyNumberFormat="1" applyFont="1" applyFill="1" applyBorder="1" applyAlignment="1">
      <alignment horizontal="center"/>
    </xf>
    <xf numFmtId="1" fontId="9" fillId="0" borderId="16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53" applyNumberFormat="1" applyFont="1" applyFill="1" applyBorder="1" applyAlignment="1">
      <alignment horizontal="center"/>
      <protection/>
    </xf>
    <xf numFmtId="1" fontId="7" fillId="0" borderId="0" xfId="53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25" fillId="0" borderId="12" xfId="0" applyFont="1" applyBorder="1" applyAlignment="1">
      <alignment/>
    </xf>
    <xf numFmtId="164" fontId="13" fillId="0" borderId="12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9" xfId="0" applyFont="1" applyBorder="1" applyAlignment="1">
      <alignment/>
    </xf>
    <xf numFmtId="1" fontId="13" fillId="0" borderId="12" xfId="0" applyNumberFormat="1" applyFont="1" applyFill="1" applyBorder="1" applyAlignment="1">
      <alignment horizontal="center"/>
    </xf>
    <xf numFmtId="164" fontId="13" fillId="0" borderId="20" xfId="0" applyNumberFormat="1" applyFont="1" applyBorder="1" applyAlignment="1">
      <alignment horizontal="center"/>
    </xf>
    <xf numFmtId="1" fontId="13" fillId="0" borderId="12" xfId="0" applyNumberFormat="1" applyFont="1" applyFill="1" applyBorder="1" applyAlignment="1">
      <alignment horizontal="center" vertical="center"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1" fontId="13" fillId="0" borderId="22" xfId="0" applyNumberFormat="1" applyFont="1" applyFill="1" applyBorder="1" applyAlignment="1">
      <alignment horizontal="center"/>
    </xf>
    <xf numFmtId="0" fontId="13" fillId="0" borderId="23" xfId="0" applyFont="1" applyBorder="1" applyAlignment="1">
      <alignment horizontal="left" indent="1"/>
    </xf>
    <xf numFmtId="0" fontId="13" fillId="0" borderId="24" xfId="0" applyFont="1" applyBorder="1" applyAlignment="1">
      <alignment horizontal="left" indent="1"/>
    </xf>
    <xf numFmtId="0" fontId="12" fillId="0" borderId="12" xfId="0" applyFont="1" applyBorder="1" applyAlignment="1">
      <alignment horizontal="left" indent="1"/>
    </xf>
    <xf numFmtId="0" fontId="13" fillId="0" borderId="12" xfId="0" applyFont="1" applyBorder="1" applyAlignment="1">
      <alignment horizontal="left" indent="1"/>
    </xf>
    <xf numFmtId="164" fontId="13" fillId="0" borderId="12" xfId="0" applyNumberFormat="1" applyFont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0" fontId="26" fillId="0" borderId="12" xfId="0" applyFont="1" applyBorder="1" applyAlignment="1">
      <alignment/>
    </xf>
    <xf numFmtId="164" fontId="13" fillId="0" borderId="12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0" fontId="13" fillId="0" borderId="25" xfId="0" applyFont="1" applyFill="1" applyBorder="1" applyAlignment="1">
      <alignment vertical="top" wrapText="1"/>
    </xf>
    <xf numFmtId="0" fontId="13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top" wrapText="1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0" fillId="0" borderId="0" xfId="0" applyAlignment="1">
      <alignment wrapText="1"/>
    </xf>
    <xf numFmtId="1" fontId="17" fillId="0" borderId="12" xfId="53" applyNumberFormat="1" applyFont="1" applyFill="1" applyBorder="1" applyAlignment="1">
      <alignment horizontal="center"/>
      <protection/>
    </xf>
    <xf numFmtId="0" fontId="16" fillId="0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center"/>
    </xf>
    <xf numFmtId="1" fontId="12" fillId="0" borderId="24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6" fillId="0" borderId="24" xfId="0" applyNumberFormat="1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center" vertical="center"/>
    </xf>
    <xf numFmtId="1" fontId="9" fillId="0" borderId="22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wrapText="1"/>
    </xf>
    <xf numFmtId="49" fontId="13" fillId="0" borderId="20" xfId="0" applyNumberFormat="1" applyFont="1" applyBorder="1" applyAlignment="1">
      <alignment horizontal="center"/>
    </xf>
    <xf numFmtId="0" fontId="31" fillId="0" borderId="12" xfId="0" applyFont="1" applyBorder="1" applyAlignment="1">
      <alignment horizontal="center" vertical="center" wrapText="1"/>
    </xf>
    <xf numFmtId="0" fontId="31" fillId="0" borderId="12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2" fontId="13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164" fontId="13" fillId="0" borderId="26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9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2" xfId="0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9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left"/>
    </xf>
    <xf numFmtId="0" fontId="13" fillId="0" borderId="33" xfId="0" applyFont="1" applyBorder="1" applyAlignment="1">
      <alignment horizontal="left"/>
    </xf>
    <xf numFmtId="0" fontId="13" fillId="0" borderId="34" xfId="0" applyFont="1" applyBorder="1" applyAlignment="1">
      <alignment horizontal="left"/>
    </xf>
    <xf numFmtId="0" fontId="24" fillId="0" borderId="35" xfId="0" applyFont="1" applyBorder="1" applyAlignment="1">
      <alignment horizontal="left"/>
    </xf>
    <xf numFmtId="0" fontId="13" fillId="0" borderId="19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9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19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3" fillId="33" borderId="38" xfId="0" applyFont="1" applyFill="1" applyBorder="1" applyAlignment="1">
      <alignment horizontal="center" wrapText="1"/>
    </xf>
    <xf numFmtId="0" fontId="23" fillId="33" borderId="39" xfId="0" applyFont="1" applyFill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wrapText="1"/>
    </xf>
    <xf numFmtId="0" fontId="8" fillId="0" borderId="2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/>
    </xf>
    <xf numFmtId="0" fontId="19" fillId="0" borderId="18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view="pageBreakPreview" zoomScaleSheetLayoutView="100" zoomScalePageLayoutView="0" workbookViewId="0" topLeftCell="A1">
      <selection activeCell="H6" sqref="H6:I6"/>
    </sheetView>
  </sheetViews>
  <sheetFormatPr defaultColWidth="9.00390625" defaultRowHeight="12.75"/>
  <cols>
    <col min="1" max="1" width="77.25390625" style="2" bestFit="1" customWidth="1"/>
    <col min="2" max="2" width="13.75390625" style="2" customWidth="1"/>
    <col min="3" max="3" width="11.625" style="2" customWidth="1"/>
    <col min="4" max="4" width="13.125" style="2" customWidth="1"/>
    <col min="5" max="5" width="12.625" style="2" customWidth="1"/>
    <col min="6" max="6" width="10.125" style="2" customWidth="1"/>
    <col min="7" max="7" width="12.625" style="2" customWidth="1"/>
    <col min="8" max="8" width="13.00390625" style="2" customWidth="1"/>
    <col min="9" max="9" width="12.125" style="2" customWidth="1"/>
    <col min="10" max="10" width="13.875" style="2" customWidth="1"/>
    <col min="11" max="11" width="20.875" style="2" customWidth="1"/>
    <col min="12" max="12" width="16.25390625" style="2" customWidth="1"/>
    <col min="13" max="13" width="9.125" style="2" customWidth="1"/>
    <col min="14" max="14" width="10.875" style="2" bestFit="1" customWidth="1"/>
    <col min="15" max="16384" width="9.125" style="2" customWidth="1"/>
  </cols>
  <sheetData>
    <row r="1" spans="1:8" ht="18.75">
      <c r="A1" s="128" t="s">
        <v>0</v>
      </c>
      <c r="B1" s="128"/>
      <c r="C1" s="128"/>
      <c r="D1" s="128"/>
      <c r="E1" s="128"/>
      <c r="F1" s="128"/>
      <c r="G1" s="128"/>
      <c r="H1" s="1"/>
    </row>
    <row r="2" spans="1:8" ht="18.75">
      <c r="A2" s="128" t="s">
        <v>120</v>
      </c>
      <c r="B2" s="128"/>
      <c r="C2" s="128"/>
      <c r="D2" s="128"/>
      <c r="E2" s="128"/>
      <c r="F2" s="128"/>
      <c r="G2" s="128"/>
      <c r="H2" s="1"/>
    </row>
    <row r="3" spans="1:12" ht="18" customHeight="1">
      <c r="A3" s="129" t="s">
        <v>1</v>
      </c>
      <c r="B3" s="130" t="s">
        <v>34</v>
      </c>
      <c r="C3" s="130"/>
      <c r="D3" s="131" t="s">
        <v>35</v>
      </c>
      <c r="E3" s="131"/>
      <c r="F3" s="131" t="s">
        <v>36</v>
      </c>
      <c r="G3" s="131"/>
      <c r="H3" s="126" t="s">
        <v>90</v>
      </c>
      <c r="I3" s="126"/>
      <c r="J3" s="3"/>
      <c r="K3" s="4"/>
      <c r="L3" s="3"/>
    </row>
    <row r="4" spans="1:14" ht="18" customHeight="1">
      <c r="A4" s="129"/>
      <c r="B4" s="130"/>
      <c r="C4" s="130"/>
      <c r="D4" s="131"/>
      <c r="E4" s="131"/>
      <c r="F4" s="131"/>
      <c r="G4" s="131"/>
      <c r="H4" s="126"/>
      <c r="I4" s="126"/>
      <c r="J4" s="132" t="s">
        <v>59</v>
      </c>
      <c r="K4" s="132"/>
      <c r="L4" s="127"/>
      <c r="M4" s="127"/>
      <c r="N4" s="3"/>
    </row>
    <row r="5" spans="1:14" ht="18" customHeight="1">
      <c r="A5" s="129"/>
      <c r="B5" s="94" t="s">
        <v>95</v>
      </c>
      <c r="C5" s="94" t="s">
        <v>112</v>
      </c>
      <c r="D5" s="94" t="s">
        <v>95</v>
      </c>
      <c r="E5" s="94" t="s">
        <v>112</v>
      </c>
      <c r="F5" s="94" t="s">
        <v>95</v>
      </c>
      <c r="G5" s="94" t="s">
        <v>112</v>
      </c>
      <c r="H5" s="94" t="s">
        <v>95</v>
      </c>
      <c r="I5" s="94" t="s">
        <v>112</v>
      </c>
      <c r="J5" s="8" t="s">
        <v>104</v>
      </c>
      <c r="K5" s="85"/>
      <c r="M5" s="85"/>
      <c r="N5" s="3"/>
    </row>
    <row r="6" spans="1:17" ht="18" customHeight="1">
      <c r="A6" s="76" t="s">
        <v>37</v>
      </c>
      <c r="B6" s="110">
        <v>5825</v>
      </c>
      <c r="C6" s="116">
        <v>5711</v>
      </c>
      <c r="D6" s="110">
        <v>5408</v>
      </c>
      <c r="E6" s="116">
        <v>5354</v>
      </c>
      <c r="F6" s="110">
        <v>32</v>
      </c>
      <c r="G6" s="116">
        <v>36</v>
      </c>
      <c r="H6" s="111">
        <f>B6-D6</f>
        <v>417</v>
      </c>
      <c r="I6" s="111">
        <f>C6-E6</f>
        <v>357</v>
      </c>
      <c r="J6" s="49">
        <v>864424</v>
      </c>
      <c r="K6" s="49">
        <v>856831</v>
      </c>
      <c r="L6" s="3"/>
      <c r="M6" s="8"/>
      <c r="N6" s="8"/>
      <c r="O6" s="8"/>
      <c r="P6" s="8"/>
      <c r="Q6" s="8"/>
    </row>
    <row r="7" spans="1:17" ht="18" customHeight="1">
      <c r="A7" s="58" t="s">
        <v>94</v>
      </c>
      <c r="B7" s="112">
        <v>4402</v>
      </c>
      <c r="C7" s="115">
        <v>4277</v>
      </c>
      <c r="D7" s="112">
        <v>3755</v>
      </c>
      <c r="E7" s="115">
        <v>3808</v>
      </c>
      <c r="F7" s="112">
        <v>21</v>
      </c>
      <c r="G7" s="115">
        <v>26</v>
      </c>
      <c r="H7" s="113">
        <f aca="true" t="shared" si="0" ref="H7:H28">B7-D7</f>
        <v>647</v>
      </c>
      <c r="I7" s="113">
        <f aca="true" t="shared" si="1" ref="I7:I28">C7-E7</f>
        <v>469</v>
      </c>
      <c r="J7" s="50">
        <v>671483</v>
      </c>
      <c r="K7" s="50">
        <v>667146</v>
      </c>
      <c r="L7" s="3"/>
      <c r="M7" s="8"/>
      <c r="N7" s="8"/>
      <c r="O7" s="8"/>
      <c r="P7" s="8"/>
      <c r="Q7" s="8"/>
    </row>
    <row r="8" spans="1:17" ht="18" customHeight="1">
      <c r="A8" s="58" t="s">
        <v>93</v>
      </c>
      <c r="B8" s="112">
        <v>1423</v>
      </c>
      <c r="C8" s="115">
        <v>1434</v>
      </c>
      <c r="D8" s="112">
        <v>1653</v>
      </c>
      <c r="E8" s="115">
        <v>1546</v>
      </c>
      <c r="F8" s="112">
        <v>11</v>
      </c>
      <c r="G8" s="115">
        <v>10</v>
      </c>
      <c r="H8" s="113">
        <f t="shared" si="0"/>
        <v>-230</v>
      </c>
      <c r="I8" s="113">
        <f t="shared" si="1"/>
        <v>-112</v>
      </c>
      <c r="J8" s="50">
        <v>192941</v>
      </c>
      <c r="K8" s="50">
        <v>189685</v>
      </c>
      <c r="L8" s="17"/>
      <c r="M8" s="8"/>
      <c r="N8" s="8"/>
      <c r="O8" s="8"/>
      <c r="P8" s="8"/>
      <c r="Q8" s="8"/>
    </row>
    <row r="9" spans="1:17" ht="18" customHeight="1">
      <c r="A9" s="59" t="s">
        <v>38</v>
      </c>
      <c r="B9" s="112">
        <v>72</v>
      </c>
      <c r="C9" s="112">
        <v>91</v>
      </c>
      <c r="D9" s="112">
        <v>82</v>
      </c>
      <c r="E9" s="114">
        <v>97</v>
      </c>
      <c r="F9" s="114"/>
      <c r="G9" s="114"/>
      <c r="H9" s="113">
        <f t="shared" si="0"/>
        <v>-10</v>
      </c>
      <c r="I9" s="113">
        <f t="shared" si="1"/>
        <v>-6</v>
      </c>
      <c r="J9" s="51">
        <v>12728</v>
      </c>
      <c r="K9" s="96">
        <v>12348</v>
      </c>
      <c r="L9" s="17"/>
      <c r="M9" s="8"/>
      <c r="N9" s="8"/>
      <c r="O9" s="8"/>
      <c r="P9" s="8"/>
      <c r="Q9" s="8"/>
    </row>
    <row r="10" spans="1:17" ht="18" customHeight="1">
      <c r="A10" s="59" t="s">
        <v>39</v>
      </c>
      <c r="B10" s="112">
        <v>165</v>
      </c>
      <c r="C10" s="112">
        <v>168</v>
      </c>
      <c r="D10" s="112">
        <v>139</v>
      </c>
      <c r="E10" s="114">
        <v>146</v>
      </c>
      <c r="F10" s="114">
        <v>1</v>
      </c>
      <c r="G10" s="114">
        <v>1</v>
      </c>
      <c r="H10" s="113">
        <f t="shared" si="0"/>
        <v>26</v>
      </c>
      <c r="I10" s="113">
        <f t="shared" si="1"/>
        <v>22</v>
      </c>
      <c r="J10" s="51">
        <v>17634</v>
      </c>
      <c r="K10" s="96">
        <v>17557</v>
      </c>
      <c r="L10" s="17"/>
      <c r="M10" s="8"/>
      <c r="N10" s="8"/>
      <c r="O10" s="8"/>
      <c r="P10" s="8"/>
      <c r="Q10" s="8"/>
    </row>
    <row r="11" spans="1:17" ht="18" customHeight="1">
      <c r="A11" s="59" t="s">
        <v>40</v>
      </c>
      <c r="B11" s="112">
        <v>108</v>
      </c>
      <c r="C11" s="112">
        <v>114</v>
      </c>
      <c r="D11" s="112">
        <v>163</v>
      </c>
      <c r="E11" s="114">
        <v>156</v>
      </c>
      <c r="F11" s="114"/>
      <c r="G11" s="114">
        <v>1</v>
      </c>
      <c r="H11" s="113">
        <f t="shared" si="0"/>
        <v>-55</v>
      </c>
      <c r="I11" s="113">
        <f t="shared" si="1"/>
        <v>-42</v>
      </c>
      <c r="J11" s="51">
        <v>20572</v>
      </c>
      <c r="K11" s="96">
        <v>19925</v>
      </c>
      <c r="L11" s="17"/>
      <c r="M11" s="8"/>
      <c r="N11" s="8"/>
      <c r="O11" s="8"/>
      <c r="P11" s="8"/>
      <c r="Q11" s="8"/>
    </row>
    <row r="12" spans="1:17" ht="18" customHeight="1">
      <c r="A12" s="59" t="s">
        <v>41</v>
      </c>
      <c r="B12" s="112">
        <v>42</v>
      </c>
      <c r="C12" s="112">
        <v>50</v>
      </c>
      <c r="D12" s="112">
        <v>79</v>
      </c>
      <c r="E12" s="114">
        <v>71</v>
      </c>
      <c r="F12" s="112"/>
      <c r="G12" s="112">
        <v>1</v>
      </c>
      <c r="H12" s="113">
        <f t="shared" si="0"/>
        <v>-37</v>
      </c>
      <c r="I12" s="113">
        <f t="shared" si="1"/>
        <v>-21</v>
      </c>
      <c r="J12" s="51">
        <v>7766</v>
      </c>
      <c r="K12" s="96">
        <v>7630</v>
      </c>
      <c r="L12" s="17"/>
      <c r="M12" s="8"/>
      <c r="N12" s="8"/>
      <c r="O12" s="8"/>
      <c r="P12" s="8"/>
      <c r="Q12" s="8"/>
    </row>
    <row r="13" spans="1:17" ht="18" customHeight="1">
      <c r="A13" s="59" t="s">
        <v>42</v>
      </c>
      <c r="B13" s="112">
        <v>162</v>
      </c>
      <c r="C13" s="112">
        <v>139</v>
      </c>
      <c r="D13" s="112">
        <v>188</v>
      </c>
      <c r="E13" s="114">
        <v>144</v>
      </c>
      <c r="F13" s="112">
        <v>3</v>
      </c>
      <c r="G13" s="112"/>
      <c r="H13" s="113">
        <f t="shared" si="0"/>
        <v>-26</v>
      </c>
      <c r="I13" s="113">
        <f t="shared" si="1"/>
        <v>-5</v>
      </c>
      <c r="J13" s="51">
        <v>18954</v>
      </c>
      <c r="K13" s="96">
        <v>18814</v>
      </c>
      <c r="L13" s="17"/>
      <c r="M13" s="8"/>
      <c r="N13" s="8"/>
      <c r="O13" s="8"/>
      <c r="P13" s="8"/>
      <c r="Q13" s="8"/>
    </row>
    <row r="14" spans="1:17" ht="18" customHeight="1">
      <c r="A14" s="59" t="s">
        <v>43</v>
      </c>
      <c r="B14" s="112">
        <v>317</v>
      </c>
      <c r="C14" s="112">
        <v>295</v>
      </c>
      <c r="D14" s="112">
        <v>343</v>
      </c>
      <c r="E14" s="114">
        <v>386</v>
      </c>
      <c r="F14" s="112">
        <v>1</v>
      </c>
      <c r="G14" s="112">
        <v>1</v>
      </c>
      <c r="H14" s="113">
        <f t="shared" si="0"/>
        <v>-26</v>
      </c>
      <c r="I14" s="113">
        <f t="shared" si="1"/>
        <v>-91</v>
      </c>
      <c r="J14" s="51">
        <v>53484</v>
      </c>
      <c r="K14" s="96">
        <v>52883</v>
      </c>
      <c r="L14" s="17"/>
      <c r="M14" s="8"/>
      <c r="N14" s="8"/>
      <c r="O14" s="8"/>
      <c r="P14" s="8"/>
      <c r="Q14" s="8"/>
    </row>
    <row r="15" spans="1:17" ht="18" customHeight="1">
      <c r="A15" s="59" t="s">
        <v>44</v>
      </c>
      <c r="B15" s="112">
        <v>151</v>
      </c>
      <c r="C15" s="112">
        <v>132</v>
      </c>
      <c r="D15" s="112">
        <v>185</v>
      </c>
      <c r="E15" s="114">
        <v>160</v>
      </c>
      <c r="F15" s="114">
        <v>1</v>
      </c>
      <c r="G15" s="114">
        <v>1</v>
      </c>
      <c r="H15" s="113">
        <f t="shared" si="0"/>
        <v>-34</v>
      </c>
      <c r="I15" s="113">
        <f t="shared" si="1"/>
        <v>-28</v>
      </c>
      <c r="J15" s="51">
        <v>18677</v>
      </c>
      <c r="K15" s="96">
        <v>18179</v>
      </c>
      <c r="L15" s="17"/>
      <c r="M15" s="8"/>
      <c r="N15" s="8"/>
      <c r="O15" s="8"/>
      <c r="P15" s="8"/>
      <c r="Q15" s="8"/>
    </row>
    <row r="16" spans="1:17" ht="18" customHeight="1">
      <c r="A16" s="59" t="s">
        <v>45</v>
      </c>
      <c r="B16" s="112">
        <v>265</v>
      </c>
      <c r="C16" s="112">
        <v>291</v>
      </c>
      <c r="D16" s="112">
        <v>341</v>
      </c>
      <c r="E16" s="114">
        <v>293</v>
      </c>
      <c r="F16" s="112">
        <v>2</v>
      </c>
      <c r="G16" s="112">
        <v>4</v>
      </c>
      <c r="H16" s="113">
        <f t="shared" si="0"/>
        <v>-76</v>
      </c>
      <c r="I16" s="113">
        <f t="shared" si="1"/>
        <v>-2</v>
      </c>
      <c r="J16" s="51">
        <v>44720</v>
      </c>
      <c r="K16" s="96">
        <v>44255</v>
      </c>
      <c r="L16" s="17"/>
      <c r="M16" s="8"/>
      <c r="N16" s="8"/>
      <c r="O16" s="8"/>
      <c r="P16" s="8"/>
      <c r="Q16" s="8"/>
    </row>
    <row r="17" spans="1:17" ht="18" customHeight="1">
      <c r="A17" s="59" t="s">
        <v>46</v>
      </c>
      <c r="B17" s="112">
        <v>178</v>
      </c>
      <c r="C17" s="112">
        <v>199</v>
      </c>
      <c r="D17" s="112">
        <v>167</v>
      </c>
      <c r="E17" s="114">
        <v>152</v>
      </c>
      <c r="F17" s="114">
        <v>2</v>
      </c>
      <c r="G17" s="114"/>
      <c r="H17" s="113">
        <f t="shared" si="0"/>
        <v>11</v>
      </c>
      <c r="I17" s="113">
        <f t="shared" si="1"/>
        <v>47</v>
      </c>
      <c r="J17" s="51">
        <v>23936</v>
      </c>
      <c r="K17" s="96">
        <v>24111</v>
      </c>
      <c r="L17" s="17"/>
      <c r="M17" s="8"/>
      <c r="N17" s="8"/>
      <c r="O17" s="8"/>
      <c r="P17" s="8"/>
      <c r="Q17" s="8"/>
    </row>
    <row r="18" spans="1:17" ht="18" customHeight="1">
      <c r="A18" s="59" t="s">
        <v>47</v>
      </c>
      <c r="B18" s="112">
        <v>100</v>
      </c>
      <c r="C18" s="112">
        <v>95</v>
      </c>
      <c r="D18" s="112">
        <v>113</v>
      </c>
      <c r="E18" s="114">
        <v>117</v>
      </c>
      <c r="F18" s="114">
        <v>1</v>
      </c>
      <c r="G18" s="114"/>
      <c r="H18" s="113">
        <f t="shared" si="0"/>
        <v>-13</v>
      </c>
      <c r="I18" s="113">
        <f t="shared" si="1"/>
        <v>-22</v>
      </c>
      <c r="J18" s="51">
        <v>13316</v>
      </c>
      <c r="K18" s="96">
        <v>13165</v>
      </c>
      <c r="L18" s="17"/>
      <c r="M18" s="8"/>
      <c r="N18" s="8"/>
      <c r="O18" s="8"/>
      <c r="P18" s="8"/>
      <c r="Q18" s="8"/>
    </row>
    <row r="19" spans="1:17" ht="18" customHeight="1">
      <c r="A19" s="59" t="s">
        <v>48</v>
      </c>
      <c r="B19" s="112">
        <v>108</v>
      </c>
      <c r="C19" s="112">
        <v>68</v>
      </c>
      <c r="D19" s="112">
        <v>116</v>
      </c>
      <c r="E19" s="114">
        <v>86</v>
      </c>
      <c r="F19" s="114"/>
      <c r="G19" s="114"/>
      <c r="H19" s="113">
        <f t="shared" si="0"/>
        <v>-8</v>
      </c>
      <c r="I19" s="113">
        <f t="shared" si="1"/>
        <v>-18</v>
      </c>
      <c r="J19" s="51">
        <v>12042</v>
      </c>
      <c r="K19" s="96">
        <v>11724</v>
      </c>
      <c r="L19" s="17"/>
      <c r="M19" s="8"/>
      <c r="N19" s="8"/>
      <c r="O19" s="8"/>
      <c r="P19" s="8"/>
      <c r="Q19" s="8"/>
    </row>
    <row r="20" spans="1:17" ht="18" customHeight="1">
      <c r="A20" s="59" t="s">
        <v>49</v>
      </c>
      <c r="B20" s="112">
        <v>117</v>
      </c>
      <c r="C20" s="112">
        <v>114</v>
      </c>
      <c r="D20" s="112">
        <v>119</v>
      </c>
      <c r="E20" s="114">
        <v>95</v>
      </c>
      <c r="F20" s="114"/>
      <c r="G20" s="114"/>
      <c r="H20" s="113">
        <f t="shared" si="0"/>
        <v>-2</v>
      </c>
      <c r="I20" s="113">
        <f t="shared" si="1"/>
        <v>19</v>
      </c>
      <c r="J20" s="51">
        <v>18549</v>
      </c>
      <c r="K20" s="96">
        <v>18104</v>
      </c>
      <c r="L20" s="17"/>
      <c r="M20" s="8"/>
      <c r="N20" s="8"/>
      <c r="O20" s="8"/>
      <c r="P20" s="8"/>
      <c r="Q20" s="8"/>
    </row>
    <row r="21" spans="1:17" ht="18" customHeight="1">
      <c r="A21" s="59" t="s">
        <v>50</v>
      </c>
      <c r="B21" s="112">
        <v>170</v>
      </c>
      <c r="C21" s="112">
        <v>171</v>
      </c>
      <c r="D21" s="112">
        <v>198</v>
      </c>
      <c r="E21" s="114">
        <v>234</v>
      </c>
      <c r="F21" s="114"/>
      <c r="G21" s="114">
        <v>4</v>
      </c>
      <c r="H21" s="113">
        <f t="shared" si="0"/>
        <v>-28</v>
      </c>
      <c r="I21" s="113">
        <f t="shared" si="1"/>
        <v>-63</v>
      </c>
      <c r="J21" s="51">
        <v>27016</v>
      </c>
      <c r="K21" s="96">
        <v>26530</v>
      </c>
      <c r="L21" s="17"/>
      <c r="M21" s="8"/>
      <c r="N21" s="8"/>
      <c r="O21" s="8"/>
      <c r="P21" s="8"/>
      <c r="Q21" s="8"/>
    </row>
    <row r="22" spans="1:17" ht="18" customHeight="1">
      <c r="A22" s="59" t="s">
        <v>51</v>
      </c>
      <c r="B22" s="112">
        <v>214</v>
      </c>
      <c r="C22" s="112">
        <v>249</v>
      </c>
      <c r="D22" s="112">
        <v>229</v>
      </c>
      <c r="E22" s="114">
        <v>209</v>
      </c>
      <c r="F22" s="112">
        <v>1</v>
      </c>
      <c r="G22" s="112">
        <v>1</v>
      </c>
      <c r="H22" s="113">
        <f t="shared" si="0"/>
        <v>-15</v>
      </c>
      <c r="I22" s="113">
        <f t="shared" si="1"/>
        <v>40</v>
      </c>
      <c r="J22" s="51">
        <v>25223</v>
      </c>
      <c r="K22" s="96">
        <v>24775</v>
      </c>
      <c r="L22" s="17"/>
      <c r="M22" s="8"/>
      <c r="N22" s="8"/>
      <c r="O22" s="8"/>
      <c r="P22" s="8"/>
      <c r="Q22" s="8"/>
    </row>
    <row r="23" spans="1:17" ht="18" customHeight="1">
      <c r="A23" s="59" t="s">
        <v>52</v>
      </c>
      <c r="B23" s="112">
        <v>80</v>
      </c>
      <c r="C23" s="112">
        <v>94</v>
      </c>
      <c r="D23" s="112">
        <v>81</v>
      </c>
      <c r="E23" s="114">
        <v>93</v>
      </c>
      <c r="F23" s="112"/>
      <c r="G23" s="112"/>
      <c r="H23" s="113">
        <f t="shared" si="0"/>
        <v>-1</v>
      </c>
      <c r="I23" s="113">
        <f t="shared" si="1"/>
        <v>1</v>
      </c>
      <c r="J23" s="51">
        <v>11898</v>
      </c>
      <c r="K23" s="96">
        <v>11689</v>
      </c>
      <c r="L23" s="17"/>
      <c r="M23" s="8"/>
      <c r="N23" s="8"/>
      <c r="O23" s="8"/>
      <c r="P23" s="8"/>
      <c r="Q23" s="8"/>
    </row>
    <row r="24" spans="1:17" ht="18" customHeight="1">
      <c r="A24" s="59" t="s">
        <v>53</v>
      </c>
      <c r="B24" s="112">
        <v>1854</v>
      </c>
      <c r="C24" s="112">
        <v>1808</v>
      </c>
      <c r="D24" s="112">
        <v>1371</v>
      </c>
      <c r="E24" s="114">
        <v>1299</v>
      </c>
      <c r="F24" s="112">
        <v>6</v>
      </c>
      <c r="G24" s="112">
        <v>8</v>
      </c>
      <c r="H24" s="113">
        <f t="shared" si="0"/>
        <v>483</v>
      </c>
      <c r="I24" s="113">
        <f t="shared" si="1"/>
        <v>509</v>
      </c>
      <c r="J24" s="51">
        <v>258708</v>
      </c>
      <c r="K24" s="96">
        <v>259406</v>
      </c>
      <c r="L24" s="17"/>
      <c r="M24" s="8"/>
      <c r="N24" s="8"/>
      <c r="O24" s="8"/>
      <c r="P24" s="8"/>
      <c r="Q24" s="8"/>
    </row>
    <row r="25" spans="1:17" ht="18" customHeight="1">
      <c r="A25" s="59" t="s">
        <v>54</v>
      </c>
      <c r="B25" s="112">
        <v>507</v>
      </c>
      <c r="C25" s="112">
        <v>454</v>
      </c>
      <c r="D25" s="112">
        <v>391</v>
      </c>
      <c r="E25" s="114">
        <v>438</v>
      </c>
      <c r="F25" s="112">
        <v>5</v>
      </c>
      <c r="G25" s="112">
        <v>4</v>
      </c>
      <c r="H25" s="113">
        <f t="shared" si="0"/>
        <v>116</v>
      </c>
      <c r="I25" s="113">
        <f t="shared" si="1"/>
        <v>16</v>
      </c>
      <c r="J25" s="51">
        <v>82953</v>
      </c>
      <c r="K25" s="96">
        <v>81442</v>
      </c>
      <c r="L25" s="17"/>
      <c r="M25" s="8"/>
      <c r="N25" s="8"/>
      <c r="O25" s="8"/>
      <c r="P25" s="8"/>
      <c r="Q25" s="8"/>
    </row>
    <row r="26" spans="1:17" ht="18" customHeight="1">
      <c r="A26" s="59" t="s">
        <v>55</v>
      </c>
      <c r="B26" s="112">
        <v>173</v>
      </c>
      <c r="C26" s="112">
        <v>139</v>
      </c>
      <c r="D26" s="112">
        <v>228</v>
      </c>
      <c r="E26" s="114">
        <v>245</v>
      </c>
      <c r="F26" s="112">
        <v>1</v>
      </c>
      <c r="G26" s="112">
        <v>2</v>
      </c>
      <c r="H26" s="113">
        <f t="shared" si="0"/>
        <v>-55</v>
      </c>
      <c r="I26" s="113">
        <f t="shared" si="1"/>
        <v>-106</v>
      </c>
      <c r="J26" s="51">
        <v>30512</v>
      </c>
      <c r="K26" s="96">
        <v>29732</v>
      </c>
      <c r="L26" s="17"/>
      <c r="M26" s="8"/>
      <c r="N26" s="8"/>
      <c r="O26" s="8"/>
      <c r="P26" s="8"/>
      <c r="Q26" s="8"/>
    </row>
    <row r="27" spans="1:17" ht="18" customHeight="1">
      <c r="A27" s="59" t="s">
        <v>56</v>
      </c>
      <c r="B27" s="112">
        <v>330</v>
      </c>
      <c r="C27" s="112">
        <v>339</v>
      </c>
      <c r="D27" s="112">
        <v>192</v>
      </c>
      <c r="E27" s="114">
        <v>231</v>
      </c>
      <c r="F27" s="114">
        <v>2</v>
      </c>
      <c r="G27" s="112">
        <v>3</v>
      </c>
      <c r="H27" s="113">
        <f t="shared" si="0"/>
        <v>138</v>
      </c>
      <c r="I27" s="113">
        <f t="shared" si="1"/>
        <v>108</v>
      </c>
      <c r="J27" s="51">
        <v>45221</v>
      </c>
      <c r="K27" s="96">
        <v>44799</v>
      </c>
      <c r="L27" s="17"/>
      <c r="M27" s="8"/>
      <c r="N27" s="8"/>
      <c r="O27" s="8"/>
      <c r="P27" s="8"/>
      <c r="Q27" s="8"/>
    </row>
    <row r="28" spans="1:17" ht="18" customHeight="1">
      <c r="A28" s="59" t="s">
        <v>57</v>
      </c>
      <c r="B28" s="112">
        <v>712</v>
      </c>
      <c r="C28" s="112">
        <v>701</v>
      </c>
      <c r="D28" s="112">
        <v>683</v>
      </c>
      <c r="E28" s="114">
        <v>702</v>
      </c>
      <c r="F28" s="112">
        <v>6</v>
      </c>
      <c r="G28" s="112">
        <v>5</v>
      </c>
      <c r="H28" s="113">
        <f t="shared" si="0"/>
        <v>29</v>
      </c>
      <c r="I28" s="113">
        <f t="shared" si="1"/>
        <v>-1</v>
      </c>
      <c r="J28" s="51">
        <v>120515</v>
      </c>
      <c r="K28" s="96">
        <v>119763</v>
      </c>
      <c r="L28" s="17"/>
      <c r="M28" s="8"/>
      <c r="N28" s="8"/>
      <c r="O28" s="8"/>
      <c r="P28" s="8"/>
      <c r="Q28" s="8"/>
    </row>
    <row r="29" spans="1:12" ht="18">
      <c r="A29" s="55" t="s">
        <v>116</v>
      </c>
      <c r="B29" s="55"/>
      <c r="C29" s="55"/>
      <c r="D29" s="55"/>
      <c r="G29" s="55"/>
      <c r="H29" s="5"/>
      <c r="I29" s="3"/>
      <c r="J29" s="3"/>
      <c r="L29" s="3"/>
    </row>
    <row r="30" spans="1:12" ht="18">
      <c r="A30" s="3"/>
      <c r="B30" s="3"/>
      <c r="C30" s="5"/>
      <c r="D30" s="5"/>
      <c r="E30" s="5"/>
      <c r="F30" s="5"/>
      <c r="G30" s="5"/>
      <c r="H30" s="5"/>
      <c r="I30" s="3"/>
      <c r="J30" s="3"/>
      <c r="K30" s="3"/>
      <c r="L30" s="3"/>
    </row>
    <row r="31" spans="1:8" ht="18">
      <c r="A31" s="3"/>
      <c r="B31" s="3"/>
      <c r="C31" s="5"/>
      <c r="D31" s="5"/>
      <c r="E31" s="5"/>
      <c r="F31" s="5"/>
      <c r="G31" s="5"/>
      <c r="H31" s="5"/>
    </row>
    <row r="32" spans="1:8" ht="18">
      <c r="A32" s="3"/>
      <c r="B32" s="3"/>
      <c r="C32" s="5"/>
      <c r="D32" s="5"/>
      <c r="E32" s="5"/>
      <c r="F32" s="5"/>
      <c r="G32" s="5"/>
      <c r="H32" s="5"/>
    </row>
    <row r="33" spans="1:7" ht="18">
      <c r="A33" s="3"/>
      <c r="B33" s="3"/>
      <c r="C33" s="3"/>
      <c r="D33" s="3"/>
      <c r="E33" s="3"/>
      <c r="F33" s="3"/>
      <c r="G33" s="3"/>
    </row>
    <row r="34" spans="1:7" ht="18">
      <c r="A34" s="3"/>
      <c r="B34" s="3"/>
      <c r="C34" s="3"/>
      <c r="D34" s="3"/>
      <c r="E34" s="3"/>
      <c r="F34" s="3"/>
      <c r="G34" s="3"/>
    </row>
    <row r="35" spans="1:7" ht="18">
      <c r="A35" s="3"/>
      <c r="B35" s="3"/>
      <c r="C35" s="3"/>
      <c r="D35" s="3"/>
      <c r="E35" s="3"/>
      <c r="F35" s="3"/>
      <c r="G35" s="3"/>
    </row>
    <row r="36" spans="1:7" ht="18">
      <c r="A36" s="3"/>
      <c r="B36" s="3"/>
      <c r="C36" s="3"/>
      <c r="D36" s="3"/>
      <c r="E36" s="3"/>
      <c r="F36" s="3"/>
      <c r="G36" s="3"/>
    </row>
  </sheetData>
  <sheetProtection/>
  <mergeCells count="9">
    <mergeCell ref="H3:I4"/>
    <mergeCell ref="L4:M4"/>
    <mergeCell ref="A1:G1"/>
    <mergeCell ref="A2:G2"/>
    <mergeCell ref="A3:A5"/>
    <mergeCell ref="B3:C4"/>
    <mergeCell ref="D3:E4"/>
    <mergeCell ref="F3:G4"/>
    <mergeCell ref="J4:K4"/>
  </mergeCells>
  <printOptions horizontalCentered="1" verticalCentered="1"/>
  <pageMargins left="0.7874015748031497" right="0.7874015748031497" top="0.51" bottom="0.26" header="0.25" footer="0.16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SheetLayoutView="100" zoomScalePageLayoutView="0" workbookViewId="0" topLeftCell="A1">
      <selection activeCell="D22" sqref="D22"/>
    </sheetView>
  </sheetViews>
  <sheetFormatPr defaultColWidth="9.00390625" defaultRowHeight="12.75" outlineLevelCol="1"/>
  <cols>
    <col min="1" max="1" width="49.125" style="2" customWidth="1"/>
    <col min="2" max="2" width="8.25390625" style="2" customWidth="1" outlineLevel="1"/>
    <col min="3" max="3" width="8.875" style="2" customWidth="1" outlineLevel="1"/>
    <col min="4" max="4" width="9.625" style="2" customWidth="1" outlineLevel="1"/>
    <col min="5" max="5" width="8.00390625" style="2" customWidth="1" outlineLevel="1"/>
    <col min="6" max="6" width="8.25390625" style="2" customWidth="1" outlineLevel="1"/>
    <col min="7" max="8" width="9.375" style="2" customWidth="1" outlineLevel="1"/>
    <col min="9" max="9" width="8.375" style="2" customWidth="1" outlineLevel="1"/>
    <col min="10" max="10" width="7.625" style="53" customWidth="1" outlineLevel="1"/>
    <col min="11" max="11" width="9.375" style="53" customWidth="1" outlineLevel="1"/>
    <col min="12" max="12" width="10.875" style="53" customWidth="1" outlineLevel="1"/>
    <col min="13" max="14" width="9.125" style="14" customWidth="1"/>
    <col min="15" max="15" width="9.125" style="15" customWidth="1"/>
    <col min="16" max="16384" width="9.125" style="2" customWidth="1"/>
  </cols>
  <sheetData>
    <row r="1" spans="1:12" ht="18.75">
      <c r="A1" s="128" t="s">
        <v>100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18.75">
      <c r="A2" s="128" t="s">
        <v>121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8" customHeight="1">
      <c r="A4" s="126" t="s">
        <v>1</v>
      </c>
      <c r="B4" s="133" t="s">
        <v>96</v>
      </c>
      <c r="C4" s="133"/>
      <c r="D4" s="133"/>
      <c r="E4" s="133" t="s">
        <v>97</v>
      </c>
      <c r="F4" s="133"/>
      <c r="G4" s="133"/>
      <c r="H4" s="133" t="s">
        <v>30</v>
      </c>
      <c r="I4" s="133"/>
      <c r="J4" s="133" t="s">
        <v>99</v>
      </c>
      <c r="K4" s="133"/>
      <c r="L4" s="133"/>
    </row>
    <row r="5" spans="1:12" ht="18" customHeight="1">
      <c r="A5" s="126"/>
      <c r="B5" s="133" t="s">
        <v>31</v>
      </c>
      <c r="C5" s="133"/>
      <c r="D5" s="133"/>
      <c r="E5" s="133" t="s">
        <v>31</v>
      </c>
      <c r="F5" s="133"/>
      <c r="G5" s="133"/>
      <c r="H5" s="133" t="s">
        <v>98</v>
      </c>
      <c r="I5" s="133"/>
      <c r="J5" s="133" t="s">
        <v>32</v>
      </c>
      <c r="K5" s="133"/>
      <c r="L5" s="133"/>
    </row>
    <row r="6" spans="1:12" ht="18" customHeight="1">
      <c r="A6" s="135"/>
      <c r="B6" s="56" t="s">
        <v>95</v>
      </c>
      <c r="C6" s="56" t="s">
        <v>112</v>
      </c>
      <c r="D6" s="56" t="s">
        <v>33</v>
      </c>
      <c r="E6" s="56" t="s">
        <v>95</v>
      </c>
      <c r="F6" s="56" t="s">
        <v>112</v>
      </c>
      <c r="G6" s="56" t="s">
        <v>33</v>
      </c>
      <c r="H6" s="56" t="s">
        <v>95</v>
      </c>
      <c r="I6" s="56" t="s">
        <v>112</v>
      </c>
      <c r="J6" s="94" t="s">
        <v>95</v>
      </c>
      <c r="K6" s="94" t="s">
        <v>112</v>
      </c>
      <c r="L6" s="56" t="s">
        <v>33</v>
      </c>
    </row>
    <row r="7" spans="1:15" ht="18" customHeight="1">
      <c r="A7" s="62" t="s">
        <v>37</v>
      </c>
      <c r="B7" s="60">
        <f>ROUND('родив.,умерш. абс.цифры'!B6*1000/'родив.,умерш. абс.цифры'!J6,2)</f>
        <v>6.74</v>
      </c>
      <c r="C7" s="60">
        <f>ROUND('родив.,умерш. абс.цифры'!C6*1000/'родив.,умерш. абс.цифры'!K6,2)</f>
        <v>6.67</v>
      </c>
      <c r="D7" s="60">
        <f aca="true" t="shared" si="0" ref="D7:D29">ROUND(C7/B7*100-100,2)</f>
        <v>-1.04</v>
      </c>
      <c r="E7" s="60">
        <f>ROUND('родив.,умерш. абс.цифры'!D6*1000/'родив.,умерш. абс.цифры'!J6,2)</f>
        <v>6.26</v>
      </c>
      <c r="F7" s="60">
        <f>'родив.,умерш. абс.цифры'!E6*1000/'родив.,умерш. абс.цифры'!K6</f>
        <v>6.248606784768525</v>
      </c>
      <c r="G7" s="60">
        <f aca="true" t="shared" si="1" ref="G7:G29">ROUND(F7/E7*100-100,2)</f>
        <v>-0.18</v>
      </c>
      <c r="H7" s="61">
        <f>B7-E7</f>
        <v>0.4800000000000004</v>
      </c>
      <c r="I7" s="61">
        <f>C7-F7</f>
        <v>0.42139321523147455</v>
      </c>
      <c r="J7" s="57">
        <v>5.27</v>
      </c>
      <c r="K7" s="57">
        <v>6.13</v>
      </c>
      <c r="L7" s="61">
        <f>ROUND(IF(J7&lt;&gt;0,K7/J7*100-100,0),2)</f>
        <v>16.32</v>
      </c>
      <c r="M7" s="33"/>
      <c r="N7" s="2"/>
      <c r="O7" s="16"/>
    </row>
    <row r="8" spans="1:15" ht="18" customHeight="1">
      <c r="A8" s="62" t="s">
        <v>94</v>
      </c>
      <c r="B8" s="60">
        <f>ROUND('родив.,умерш. абс.цифры'!B7*1000/'родив.,умерш. абс.цифры'!J7,2)</f>
        <v>6.56</v>
      </c>
      <c r="C8" s="60">
        <f>ROUND('родив.,умерш. абс.цифры'!C7*1000/'родив.,умерш. абс.цифры'!K7,2)</f>
        <v>6.41</v>
      </c>
      <c r="D8" s="60">
        <f t="shared" si="0"/>
        <v>-2.29</v>
      </c>
      <c r="E8" s="60">
        <f>ROUND('родив.,умерш. абс.цифры'!D7*1000/'родив.,умерш. абс.цифры'!J7,2)</f>
        <v>5.59</v>
      </c>
      <c r="F8" s="60">
        <f>'родив.,умерш. абс.цифры'!E7*1000/'родив.,умерш. абс.цифры'!K7</f>
        <v>5.707896022759636</v>
      </c>
      <c r="G8" s="60">
        <f t="shared" si="1"/>
        <v>2.11</v>
      </c>
      <c r="H8" s="60">
        <f aca="true" t="shared" si="2" ref="H8:H29">B8-E8</f>
        <v>0.9699999999999998</v>
      </c>
      <c r="I8" s="60">
        <f aca="true" t="shared" si="3" ref="I8:I29">C8-F8</f>
        <v>0.7021039772403643</v>
      </c>
      <c r="J8" s="57">
        <v>4.82</v>
      </c>
      <c r="K8" s="57">
        <v>5.89</v>
      </c>
      <c r="L8" s="61">
        <f aca="true" t="shared" si="4" ref="L8:L29">ROUND(IF(J8&lt;&gt;0,K8/J8*100-100,0),2)</f>
        <v>22.2</v>
      </c>
      <c r="M8" s="34"/>
      <c r="N8" s="2"/>
      <c r="O8" s="16"/>
    </row>
    <row r="9" spans="1:15" ht="18" customHeight="1">
      <c r="A9" s="62" t="s">
        <v>110</v>
      </c>
      <c r="B9" s="60">
        <f>ROUND('родив.,умерш. абс.цифры'!B8*1000/'родив.,умерш. абс.цифры'!J8,2)</f>
        <v>7.38</v>
      </c>
      <c r="C9" s="60">
        <f>ROUND('родив.,умерш. абс.цифры'!C8*1000/'родив.,умерш. абс.цифры'!K8,2)</f>
        <v>7.56</v>
      </c>
      <c r="D9" s="60">
        <f t="shared" si="0"/>
        <v>2.44</v>
      </c>
      <c r="E9" s="60">
        <f>ROUND('родив.,умерш. абс.цифры'!D8*1000/'родив.,умерш. абс.цифры'!J8,2)</f>
        <v>8.57</v>
      </c>
      <c r="F9" s="60">
        <f>'родив.,умерш. абс.цифры'!E8*1000/'родив.,умерш. абс.цифры'!K8</f>
        <v>8.150354535150381</v>
      </c>
      <c r="G9" s="60">
        <f t="shared" si="1"/>
        <v>-4.9</v>
      </c>
      <c r="H9" s="60">
        <f t="shared" si="2"/>
        <v>-1.1900000000000004</v>
      </c>
      <c r="I9" s="60">
        <f t="shared" si="3"/>
        <v>-0.5903545351503814</v>
      </c>
      <c r="J9" s="57">
        <v>6.43</v>
      </c>
      <c r="K9" s="57">
        <v>6.86</v>
      </c>
      <c r="L9" s="61">
        <f t="shared" si="4"/>
        <v>6.69</v>
      </c>
      <c r="M9" s="34"/>
      <c r="N9" s="2"/>
      <c r="O9" s="16"/>
    </row>
    <row r="10" spans="1:15" ht="18" customHeight="1">
      <c r="A10" s="62" t="s">
        <v>38</v>
      </c>
      <c r="B10" s="60">
        <f>ROUND('родив.,умерш. абс.цифры'!B9*1000/'родив.,умерш. абс.цифры'!J9,2)</f>
        <v>5.66</v>
      </c>
      <c r="C10" s="60">
        <f>ROUND('родив.,умерш. абс.цифры'!C9*1000/'родив.,умерш. абс.цифры'!K9,2)</f>
        <v>7.37</v>
      </c>
      <c r="D10" s="60">
        <f t="shared" si="0"/>
        <v>30.21</v>
      </c>
      <c r="E10" s="60">
        <f>ROUND('родив.,умерш. абс.цифры'!D9*1000/'родив.,умерш. абс.цифры'!J9,2)</f>
        <v>6.44</v>
      </c>
      <c r="F10" s="60">
        <f>'родив.,умерш. абс.цифры'!E9*1000/'родив.,умерш. абс.цифры'!K9</f>
        <v>7.8555231616456105</v>
      </c>
      <c r="G10" s="60">
        <f t="shared" si="1"/>
        <v>21.98</v>
      </c>
      <c r="H10" s="60">
        <f t="shared" si="2"/>
        <v>-0.7800000000000002</v>
      </c>
      <c r="I10" s="60">
        <f t="shared" si="3"/>
        <v>-0.4855231616456104</v>
      </c>
      <c r="J10" s="57"/>
      <c r="K10" s="57"/>
      <c r="L10" s="61">
        <f t="shared" si="4"/>
        <v>0</v>
      </c>
      <c r="M10" s="34"/>
      <c r="N10" s="2"/>
      <c r="O10" s="16"/>
    </row>
    <row r="11" spans="1:15" ht="18" customHeight="1">
      <c r="A11" s="62" t="s">
        <v>39</v>
      </c>
      <c r="B11" s="60">
        <f>ROUND('родив.,умерш. абс.цифры'!B10*1000/'родив.,умерш. абс.цифры'!J10,2)</f>
        <v>9.36</v>
      </c>
      <c r="C11" s="60">
        <f>ROUND('родив.,умерш. абс.цифры'!C10*1000/'родив.,умерш. абс.цифры'!K10,2)</f>
        <v>9.57</v>
      </c>
      <c r="D11" s="60">
        <f t="shared" si="0"/>
        <v>2.24</v>
      </c>
      <c r="E11" s="60">
        <f>ROUND('родив.,умерш. абс.цифры'!D10*1000/'родив.,умерш. абс.цифры'!J10,2)</f>
        <v>7.88</v>
      </c>
      <c r="F11" s="60">
        <f>'родив.,умерш. абс.цифры'!E10*1000/'родив.,умерш. абс.цифры'!K10</f>
        <v>8.31577148715612</v>
      </c>
      <c r="G11" s="60">
        <f t="shared" si="1"/>
        <v>5.53</v>
      </c>
      <c r="H11" s="60">
        <f t="shared" si="2"/>
        <v>1.4799999999999995</v>
      </c>
      <c r="I11" s="60">
        <f t="shared" si="3"/>
        <v>1.2542285128438806</v>
      </c>
      <c r="J11" s="57">
        <v>5.34</v>
      </c>
      <c r="K11" s="57">
        <v>6.15</v>
      </c>
      <c r="L11" s="61">
        <f t="shared" si="4"/>
        <v>15.17</v>
      </c>
      <c r="M11" s="35"/>
      <c r="N11" s="2"/>
      <c r="O11" s="16"/>
    </row>
    <row r="12" spans="1:15" ht="18" customHeight="1">
      <c r="A12" s="62" t="s">
        <v>40</v>
      </c>
      <c r="B12" s="60">
        <f>ROUND('родив.,умерш. абс.цифры'!B11*1000/'родив.,умерш. абс.цифры'!J11,2)</f>
        <v>5.25</v>
      </c>
      <c r="C12" s="60">
        <f>ROUND('родив.,умерш. абс.цифры'!C11*1000/'родив.,умерш. абс.цифры'!K11,2)</f>
        <v>5.72</v>
      </c>
      <c r="D12" s="60">
        <f t="shared" si="0"/>
        <v>8.95</v>
      </c>
      <c r="E12" s="60">
        <f>ROUND('родив.,умерш. абс.цифры'!D11*1000/'родив.,умерш. абс.цифры'!J11,2)</f>
        <v>7.92</v>
      </c>
      <c r="F12" s="60">
        <f>'родив.,умерш. абс.цифры'!E11*1000/'родив.,умерш. абс.цифры'!K11</f>
        <v>7.8293601003764115</v>
      </c>
      <c r="G12" s="60">
        <f t="shared" si="1"/>
        <v>-1.14</v>
      </c>
      <c r="H12" s="60">
        <f t="shared" si="2"/>
        <v>-2.67</v>
      </c>
      <c r="I12" s="60">
        <f t="shared" si="3"/>
        <v>-2.1093601003764118</v>
      </c>
      <c r="J12" s="57"/>
      <c r="K12" s="57">
        <v>9.15</v>
      </c>
      <c r="L12" s="61">
        <f t="shared" si="4"/>
        <v>0</v>
      </c>
      <c r="M12" s="35"/>
      <c r="N12" s="2"/>
      <c r="O12" s="16"/>
    </row>
    <row r="13" spans="1:15" ht="18" customHeight="1">
      <c r="A13" s="62" t="s">
        <v>41</v>
      </c>
      <c r="B13" s="60">
        <f>ROUND('родив.,умерш. абс.цифры'!B12*1000/'родив.,умерш. абс.цифры'!J12,2)</f>
        <v>5.41</v>
      </c>
      <c r="C13" s="60">
        <f>ROUND('родив.,умерш. абс.цифры'!C12*1000/'родив.,умерш. абс.цифры'!K12,2)</f>
        <v>6.55</v>
      </c>
      <c r="D13" s="60">
        <f t="shared" si="0"/>
        <v>21.07</v>
      </c>
      <c r="E13" s="60">
        <f>ROUND('родив.,умерш. абс.цифры'!D12*1000/'родив.,умерш. абс.цифры'!J12,2)</f>
        <v>10.17</v>
      </c>
      <c r="F13" s="60">
        <f>'родив.,умерш. абс.цифры'!E12*1000/'родив.,умерш. абс.цифры'!K12</f>
        <v>9.305373525557012</v>
      </c>
      <c r="G13" s="60">
        <f t="shared" si="1"/>
        <v>-8.5</v>
      </c>
      <c r="H13" s="60">
        <f t="shared" si="2"/>
        <v>-4.76</v>
      </c>
      <c r="I13" s="60">
        <f t="shared" si="3"/>
        <v>-2.7553735255570126</v>
      </c>
      <c r="J13" s="57"/>
      <c r="K13" s="57">
        <v>19.82</v>
      </c>
      <c r="L13" s="61">
        <f t="shared" si="4"/>
        <v>0</v>
      </c>
      <c r="M13" s="35"/>
      <c r="N13" s="2"/>
      <c r="O13" s="16"/>
    </row>
    <row r="14" spans="1:15" ht="18" customHeight="1">
      <c r="A14" s="62" t="s">
        <v>42</v>
      </c>
      <c r="B14" s="60">
        <f>ROUND('родив.,умерш. абс.цифры'!B13*1000/'родив.,умерш. абс.цифры'!J13,2)</f>
        <v>8.55</v>
      </c>
      <c r="C14" s="60">
        <f>ROUND('родив.,умерш. абс.цифры'!C13*1000/'родив.,умерш. абс.цифры'!K13,2)</f>
        <v>7.39</v>
      </c>
      <c r="D14" s="60">
        <f t="shared" si="0"/>
        <v>-13.57</v>
      </c>
      <c r="E14" s="60">
        <f>ROUND('родив.,умерш. абс.цифры'!D13*1000/'родив.,умерш. абс.цифры'!J13,2)</f>
        <v>9.92</v>
      </c>
      <c r="F14" s="60">
        <f>'родив.,умерш. абс.цифры'!E13*1000/'родив.,умерш. абс.цифры'!K13</f>
        <v>7.65387477410439</v>
      </c>
      <c r="G14" s="60">
        <f t="shared" si="1"/>
        <v>-22.84</v>
      </c>
      <c r="H14" s="60">
        <f t="shared" si="2"/>
        <v>-1.3699999999999992</v>
      </c>
      <c r="I14" s="60">
        <f t="shared" si="3"/>
        <v>-0.26387477410439075</v>
      </c>
      <c r="J14" s="57">
        <v>16.35</v>
      </c>
      <c r="K14" s="57"/>
      <c r="L14" s="61">
        <f t="shared" si="4"/>
        <v>-100</v>
      </c>
      <c r="M14" s="35"/>
      <c r="N14" s="2"/>
      <c r="O14" s="16"/>
    </row>
    <row r="15" spans="1:15" ht="18" customHeight="1">
      <c r="A15" s="62" t="s">
        <v>43</v>
      </c>
      <c r="B15" s="60">
        <f>ROUND('родив.,умерш. абс.цифры'!B14*1000/'родив.,умерш. абс.цифры'!J14,2)</f>
        <v>5.93</v>
      </c>
      <c r="C15" s="60">
        <f>ROUND('родив.,умерш. абс.цифры'!C14*1000/'родив.,умерш. абс.цифры'!K14,2)</f>
        <v>5.58</v>
      </c>
      <c r="D15" s="60">
        <f t="shared" si="0"/>
        <v>-5.9</v>
      </c>
      <c r="E15" s="60">
        <f>ROUND('родив.,умерш. абс.цифры'!D14*1000/'родив.,умерш. абс.цифры'!J14,2)</f>
        <v>6.41</v>
      </c>
      <c r="F15" s="60">
        <f>'родив.,умерш. абс.цифры'!E14*1000/'родив.,умерш. абс.цифры'!K14</f>
        <v>7.29913204621523</v>
      </c>
      <c r="G15" s="60">
        <f t="shared" si="1"/>
        <v>13.87</v>
      </c>
      <c r="H15" s="60">
        <f t="shared" si="2"/>
        <v>-0.4800000000000004</v>
      </c>
      <c r="I15" s="60">
        <f t="shared" si="3"/>
        <v>-1.71913204621523</v>
      </c>
      <c r="J15" s="57">
        <v>2.93</v>
      </c>
      <c r="K15" s="57">
        <v>3.07</v>
      </c>
      <c r="L15" s="61">
        <f t="shared" si="4"/>
        <v>4.78</v>
      </c>
      <c r="M15" s="35"/>
      <c r="N15" s="2"/>
      <c r="O15" s="16"/>
    </row>
    <row r="16" spans="1:15" ht="18" customHeight="1">
      <c r="A16" s="62" t="s">
        <v>44</v>
      </c>
      <c r="B16" s="60">
        <f>ROUND('родив.,умерш. абс.цифры'!B15*1000/'родив.,умерш. абс.цифры'!J15,2)</f>
        <v>8.08</v>
      </c>
      <c r="C16" s="60">
        <f>ROUND('родив.,умерш. абс.цифры'!C15*1000/'родив.,умерш. абс.цифры'!K15,2)</f>
        <v>7.26</v>
      </c>
      <c r="D16" s="60">
        <f t="shared" si="0"/>
        <v>-10.15</v>
      </c>
      <c r="E16" s="60">
        <f>ROUND('родив.,умерш. абс.цифры'!D15*1000/'родив.,умерш. абс.цифры'!J15,2)</f>
        <v>9.91</v>
      </c>
      <c r="F16" s="60">
        <f>'родив.,умерш. абс.цифры'!E15*1000/'родив.,умерш. абс.цифры'!K15</f>
        <v>8.801364211452775</v>
      </c>
      <c r="G16" s="60">
        <f t="shared" si="1"/>
        <v>-11.19</v>
      </c>
      <c r="H16" s="60">
        <f t="shared" si="2"/>
        <v>-1.83</v>
      </c>
      <c r="I16" s="60">
        <f t="shared" si="3"/>
        <v>-1.541364211452775</v>
      </c>
      <c r="J16" s="57">
        <v>6.37</v>
      </c>
      <c r="K16" s="57">
        <v>6.99</v>
      </c>
      <c r="L16" s="61">
        <f t="shared" si="4"/>
        <v>9.73</v>
      </c>
      <c r="M16" s="35"/>
      <c r="N16" s="2"/>
      <c r="O16" s="16"/>
    </row>
    <row r="17" spans="1:15" ht="18" customHeight="1">
      <c r="A17" s="62" t="s">
        <v>45</v>
      </c>
      <c r="B17" s="60">
        <f>ROUND('родив.,умерш. абс.цифры'!B16*1000/'родив.,умерш. абс.цифры'!J16,2)</f>
        <v>5.93</v>
      </c>
      <c r="C17" s="60">
        <f>ROUND('родив.,умерш. абс.цифры'!C16*1000/'родив.,умерш. абс.цифры'!K16,2)</f>
        <v>6.58</v>
      </c>
      <c r="D17" s="60">
        <f t="shared" si="0"/>
        <v>10.96</v>
      </c>
      <c r="E17" s="60">
        <f>ROUND('родив.,умерш. абс.цифры'!D16*1000/'родив.,умерш. абс.цифры'!J16,2)</f>
        <v>7.63</v>
      </c>
      <c r="F17" s="60">
        <f>'родив.,умерш. абс.цифры'!E16*1000/'родив.,умерш. абс.цифры'!K16</f>
        <v>6.620720822505931</v>
      </c>
      <c r="G17" s="60">
        <f t="shared" si="1"/>
        <v>-13.23</v>
      </c>
      <c r="H17" s="60">
        <f t="shared" si="2"/>
        <v>-1.7000000000000002</v>
      </c>
      <c r="I17" s="60">
        <f t="shared" si="3"/>
        <v>-0.04072082250593123</v>
      </c>
      <c r="J17" s="57">
        <v>6.64</v>
      </c>
      <c r="K17" s="57">
        <v>14.89</v>
      </c>
      <c r="L17" s="61">
        <f t="shared" si="4"/>
        <v>124.25</v>
      </c>
      <c r="M17" s="35"/>
      <c r="N17" s="2"/>
      <c r="O17" s="16"/>
    </row>
    <row r="18" spans="1:15" ht="18" customHeight="1">
      <c r="A18" s="62" t="s">
        <v>46</v>
      </c>
      <c r="B18" s="60">
        <f>ROUND('родив.,умерш. абс.цифры'!B17*1000/'родив.,умерш. абс.цифры'!J17,2)</f>
        <v>7.44</v>
      </c>
      <c r="C18" s="60">
        <f>ROUND('родив.,умерш. абс.цифры'!C17*1000/'родив.,умерш. абс.цифры'!K17,2)</f>
        <v>8.25</v>
      </c>
      <c r="D18" s="60">
        <f t="shared" si="0"/>
        <v>10.89</v>
      </c>
      <c r="E18" s="60">
        <f>ROUND('родив.,умерш. абс.цифры'!D17*1000/'родив.,умерш. абс.цифры'!J17,2)</f>
        <v>6.98</v>
      </c>
      <c r="F18" s="60">
        <f>'родив.,умерш. абс.цифры'!E17*1000/'родив.,умерш. абс.цифры'!K17</f>
        <v>6.304176516942475</v>
      </c>
      <c r="G18" s="60">
        <f t="shared" si="1"/>
        <v>-9.68</v>
      </c>
      <c r="H18" s="60">
        <f t="shared" si="2"/>
        <v>0.45999999999999996</v>
      </c>
      <c r="I18" s="60">
        <f t="shared" si="3"/>
        <v>1.9458234830575254</v>
      </c>
      <c r="J18" s="57">
        <v>9.61</v>
      </c>
      <c r="K18" s="57"/>
      <c r="L18" s="61">
        <f t="shared" si="4"/>
        <v>-100</v>
      </c>
      <c r="M18" s="35"/>
      <c r="N18" s="2"/>
      <c r="O18" s="16"/>
    </row>
    <row r="19" spans="1:15" ht="18" customHeight="1">
      <c r="A19" s="62" t="s">
        <v>47</v>
      </c>
      <c r="B19" s="60">
        <f>ROUND('родив.,умерш. абс.цифры'!B18*1000/'родив.,умерш. абс.цифры'!J18,2)</f>
        <v>7.51</v>
      </c>
      <c r="C19" s="60">
        <f>ROUND('родив.,умерш. абс.цифры'!C18*1000/'родив.,умерш. абс.цифры'!K18,2)</f>
        <v>7.22</v>
      </c>
      <c r="D19" s="60">
        <f t="shared" si="0"/>
        <v>-3.86</v>
      </c>
      <c r="E19" s="60">
        <f>ROUND('родив.,умерш. абс.цифры'!D18*1000/'родив.,умерш. абс.цифры'!J18,2)</f>
        <v>8.49</v>
      </c>
      <c r="F19" s="60">
        <f>'родив.,умерш. абс.цифры'!E18*1000/'родив.,умерш. абс.цифры'!K18</f>
        <v>8.887200911507787</v>
      </c>
      <c r="G19" s="60">
        <f t="shared" si="1"/>
        <v>4.68</v>
      </c>
      <c r="H19" s="60">
        <f t="shared" si="2"/>
        <v>-0.9800000000000004</v>
      </c>
      <c r="I19" s="60">
        <f t="shared" si="3"/>
        <v>-1.6672009115077868</v>
      </c>
      <c r="J19" s="57">
        <v>8.72</v>
      </c>
      <c r="K19" s="57"/>
      <c r="L19" s="61">
        <f t="shared" si="4"/>
        <v>-100</v>
      </c>
      <c r="M19" s="35"/>
      <c r="N19" s="2"/>
      <c r="O19" s="16"/>
    </row>
    <row r="20" spans="1:15" ht="18" customHeight="1">
      <c r="A20" s="62" t="s">
        <v>48</v>
      </c>
      <c r="B20" s="60">
        <f>ROUND('родив.,умерш. абс.цифры'!B19*1000/'родив.,умерш. абс.цифры'!J19,2)</f>
        <v>8.97</v>
      </c>
      <c r="C20" s="60">
        <f>ROUND('родив.,умерш. абс.цифры'!C19*1000/'родив.,умерш. абс.цифры'!K19,2)</f>
        <v>5.8</v>
      </c>
      <c r="D20" s="60">
        <f t="shared" si="0"/>
        <v>-35.34</v>
      </c>
      <c r="E20" s="60">
        <f>ROUND('родив.,умерш. абс.цифры'!D19*1000/'родив.,умерш. абс.цифры'!J19,2)</f>
        <v>9.63</v>
      </c>
      <c r="F20" s="60">
        <f>'родив.,умерш. абс.цифры'!E19*1000/'родив.,умерш. абс.цифры'!K19</f>
        <v>7.335380416240191</v>
      </c>
      <c r="G20" s="60">
        <f t="shared" si="1"/>
        <v>-23.83</v>
      </c>
      <c r="H20" s="60">
        <f t="shared" si="2"/>
        <v>-0.6600000000000001</v>
      </c>
      <c r="I20" s="60">
        <f t="shared" si="3"/>
        <v>-1.5353804162401916</v>
      </c>
      <c r="J20" s="57"/>
      <c r="K20" s="57"/>
      <c r="L20" s="61">
        <f t="shared" si="4"/>
        <v>0</v>
      </c>
      <c r="M20" s="35"/>
      <c r="N20" s="2"/>
      <c r="O20" s="16"/>
    </row>
    <row r="21" spans="1:15" ht="18" customHeight="1">
      <c r="A21" s="62" t="s">
        <v>49</v>
      </c>
      <c r="B21" s="60">
        <f>ROUND('родив.,умерш. абс.цифры'!B20*1000/'родив.,умерш. абс.цифры'!J20,2)</f>
        <v>6.31</v>
      </c>
      <c r="C21" s="60">
        <f>ROUND('родив.,умерш. абс.цифры'!C20*1000/'родив.,умерш. абс.цифры'!K20,2)</f>
        <v>6.3</v>
      </c>
      <c r="D21" s="60">
        <f t="shared" si="0"/>
        <v>-0.16</v>
      </c>
      <c r="E21" s="60">
        <f>ROUND('родив.,умерш. абс.цифры'!D20*1000/'родив.,умерш. абс.цифры'!J20,2)</f>
        <v>6.42</v>
      </c>
      <c r="F21" s="60">
        <f>'родив.,умерш. абс.цифры'!E20*1000/'родив.,умерш. абс.цифры'!K20</f>
        <v>5.2474591250552365</v>
      </c>
      <c r="G21" s="60">
        <f t="shared" si="1"/>
        <v>-18.26</v>
      </c>
      <c r="H21" s="60">
        <f t="shared" si="2"/>
        <v>-0.11000000000000032</v>
      </c>
      <c r="I21" s="60">
        <f t="shared" si="3"/>
        <v>1.0525408749447633</v>
      </c>
      <c r="J21" s="57"/>
      <c r="K21" s="57"/>
      <c r="L21" s="61">
        <f t="shared" si="4"/>
        <v>0</v>
      </c>
      <c r="M21" s="35"/>
      <c r="N21" s="2"/>
      <c r="O21" s="16"/>
    </row>
    <row r="22" spans="1:15" ht="18" customHeight="1">
      <c r="A22" s="62" t="s">
        <v>50</v>
      </c>
      <c r="B22" s="60">
        <f>ROUND('родив.,умерш. абс.цифры'!B21*1000/'родив.,умерш. абс.цифры'!J21,2)</f>
        <v>6.29</v>
      </c>
      <c r="C22" s="60">
        <f>ROUND('родив.,умерш. абс.цифры'!C21*1000/'родив.,умерш. абс.цифры'!K21,2)</f>
        <v>6.45</v>
      </c>
      <c r="D22" s="60">
        <f t="shared" si="0"/>
        <v>2.54</v>
      </c>
      <c r="E22" s="60">
        <f>ROUND('родив.,умерш. абс.цифры'!D21*1000/'родив.,умерш. абс.цифры'!J21,2)</f>
        <v>7.33</v>
      </c>
      <c r="F22" s="60">
        <f>'родив.,умерш. абс.цифры'!E21*1000/'родив.,умерш. абс.цифры'!K21</f>
        <v>8.820203543158689</v>
      </c>
      <c r="G22" s="60">
        <f t="shared" si="1"/>
        <v>20.33</v>
      </c>
      <c r="H22" s="60">
        <f t="shared" si="2"/>
        <v>-1.04</v>
      </c>
      <c r="I22" s="60">
        <f t="shared" si="3"/>
        <v>-2.3702035431586888</v>
      </c>
      <c r="J22" s="57"/>
      <c r="K22" s="57">
        <v>24.44</v>
      </c>
      <c r="L22" s="61">
        <f t="shared" si="4"/>
        <v>0</v>
      </c>
      <c r="M22" s="35"/>
      <c r="N22" s="2"/>
      <c r="O22" s="16"/>
    </row>
    <row r="23" spans="1:15" ht="18" customHeight="1">
      <c r="A23" s="62" t="s">
        <v>51</v>
      </c>
      <c r="B23" s="60">
        <f>ROUND('родив.,умерш. абс.цифры'!B22*1000/'родив.,умерш. абс.цифры'!J22,2)</f>
        <v>8.48</v>
      </c>
      <c r="C23" s="60">
        <f>ROUND('родив.,умерш. абс.цифры'!C22*1000/'родив.,умерш. абс.цифры'!K22,2)</f>
        <v>10.05</v>
      </c>
      <c r="D23" s="60">
        <f t="shared" si="0"/>
        <v>18.51</v>
      </c>
      <c r="E23" s="60">
        <f>ROUND('родив.,умерш. абс.цифры'!D22*1000/'родив.,умерш. абс.цифры'!J22,2)</f>
        <v>9.08</v>
      </c>
      <c r="F23" s="60">
        <f>'родив.,умерш. абс.цифры'!E22*1000/'родив.,умерш. абс.цифры'!K22</f>
        <v>8.435923309788093</v>
      </c>
      <c r="G23" s="60">
        <f t="shared" si="1"/>
        <v>-7.09</v>
      </c>
      <c r="H23" s="60">
        <f t="shared" si="2"/>
        <v>-0.5999999999999996</v>
      </c>
      <c r="I23" s="60">
        <f t="shared" si="3"/>
        <v>1.614076690211908</v>
      </c>
      <c r="J23" s="57">
        <v>3.71</v>
      </c>
      <c r="K23" s="57">
        <v>4.61</v>
      </c>
      <c r="L23" s="61">
        <f t="shared" si="4"/>
        <v>24.26</v>
      </c>
      <c r="M23" s="35"/>
      <c r="N23" s="2"/>
      <c r="O23" s="16"/>
    </row>
    <row r="24" spans="1:15" ht="18" customHeight="1">
      <c r="A24" s="62" t="s">
        <v>52</v>
      </c>
      <c r="B24" s="60">
        <f>ROUND('родив.,умерш. абс.цифры'!B23*1000/'родив.,умерш. абс.цифры'!J23,2)</f>
        <v>6.72</v>
      </c>
      <c r="C24" s="60">
        <f>ROUND('родив.,умерш. абс.цифры'!C23*1000/'родив.,умерш. абс.цифры'!K23,2)</f>
        <v>8.04</v>
      </c>
      <c r="D24" s="60">
        <f t="shared" si="0"/>
        <v>19.64</v>
      </c>
      <c r="E24" s="60">
        <f>ROUND('родив.,умерш. абс.цифры'!D23*1000/'родив.,умерш. абс.цифры'!J23,2)</f>
        <v>6.81</v>
      </c>
      <c r="F24" s="60">
        <f>'родив.,умерш. абс.цифры'!E23*1000/'родив.,умерш. абс.цифры'!K23</f>
        <v>7.956198134998717</v>
      </c>
      <c r="G24" s="60">
        <f t="shared" si="1"/>
        <v>16.83</v>
      </c>
      <c r="H24" s="60">
        <f t="shared" si="2"/>
        <v>-0.08999999999999986</v>
      </c>
      <c r="I24" s="60">
        <f t="shared" si="3"/>
        <v>0.0838018650012824</v>
      </c>
      <c r="J24" s="57"/>
      <c r="K24" s="57"/>
      <c r="L24" s="61">
        <f t="shared" si="4"/>
        <v>0</v>
      </c>
      <c r="M24" s="35"/>
      <c r="N24" s="2"/>
      <c r="O24" s="16"/>
    </row>
    <row r="25" spans="1:15" ht="18" customHeight="1">
      <c r="A25" s="62" t="s">
        <v>53</v>
      </c>
      <c r="B25" s="60">
        <f>ROUND('родив.,умерш. абс.цифры'!B24*1000/'родив.,умерш. абс.цифры'!J24,2)</f>
        <v>7.17</v>
      </c>
      <c r="C25" s="60">
        <f>ROUND('родив.,умерш. абс.цифры'!C24*1000/'родив.,умерш. абс.цифры'!K24,2)</f>
        <v>6.97</v>
      </c>
      <c r="D25" s="60">
        <f t="shared" si="0"/>
        <v>-2.79</v>
      </c>
      <c r="E25" s="60">
        <f>ROUND('родив.,умерш. абс.цифры'!D24*1000/'родив.,умерш. абс.цифры'!J24,2)</f>
        <v>5.3</v>
      </c>
      <c r="F25" s="60">
        <f>'родив.,умерш. абс.цифры'!E24*1000/'родив.,умерш. абс.цифры'!K24</f>
        <v>5.007594273070014</v>
      </c>
      <c r="G25" s="60">
        <f t="shared" si="1"/>
        <v>-5.52</v>
      </c>
      <c r="H25" s="60">
        <f t="shared" si="2"/>
        <v>1.87</v>
      </c>
      <c r="I25" s="60">
        <f t="shared" si="3"/>
        <v>1.962405726929986</v>
      </c>
      <c r="J25" s="57">
        <v>3.42</v>
      </c>
      <c r="K25" s="57">
        <v>4.29</v>
      </c>
      <c r="L25" s="61">
        <f t="shared" si="4"/>
        <v>25.44</v>
      </c>
      <c r="M25" s="35"/>
      <c r="N25" s="2"/>
      <c r="O25" s="16"/>
    </row>
    <row r="26" spans="1:15" ht="18" customHeight="1">
      <c r="A26" s="62" t="s">
        <v>54</v>
      </c>
      <c r="B26" s="60">
        <f>ROUND('родив.,умерш. абс.цифры'!B25*1000/'родив.,умерш. абс.цифры'!J25,2)</f>
        <v>6.11</v>
      </c>
      <c r="C26" s="60">
        <f>ROUND('родив.,умерш. абс.цифры'!C25*1000/'родив.,умерш. абс.цифры'!K25,2)</f>
        <v>5.57</v>
      </c>
      <c r="D26" s="60">
        <f t="shared" si="0"/>
        <v>-8.84</v>
      </c>
      <c r="E26" s="60">
        <f>ROUND('родив.,умерш. абс.цифры'!D25*1000/'родив.,умерш. абс.цифры'!J25,2)</f>
        <v>4.71</v>
      </c>
      <c r="F26" s="60">
        <f>'родив.,умерш. абс.цифры'!E25*1000/'родив.,умерш. абс.цифры'!K25</f>
        <v>5.378060460204808</v>
      </c>
      <c r="G26" s="60">
        <f t="shared" si="1"/>
        <v>14.18</v>
      </c>
      <c r="H26" s="60">
        <f t="shared" si="2"/>
        <v>1.4000000000000004</v>
      </c>
      <c r="I26" s="60">
        <f t="shared" si="3"/>
        <v>0.19193953979519218</v>
      </c>
      <c r="J26" s="57">
        <v>9.05</v>
      </c>
      <c r="K26" s="57">
        <v>7.62</v>
      </c>
      <c r="L26" s="61">
        <f t="shared" si="4"/>
        <v>-15.8</v>
      </c>
      <c r="M26" s="35"/>
      <c r="N26" s="2"/>
      <c r="O26" s="16"/>
    </row>
    <row r="27" spans="1:15" ht="18" customHeight="1">
      <c r="A27" s="62" t="s">
        <v>55</v>
      </c>
      <c r="B27" s="60">
        <f>ROUND('родив.,умерш. абс.цифры'!B26*1000/'родив.,умерш. абс.цифры'!J26,2)</f>
        <v>5.67</v>
      </c>
      <c r="C27" s="60">
        <f>ROUND('родив.,умерш. абс.цифры'!C26*1000/'родив.,умерш. абс.цифры'!K26,2)</f>
        <v>4.68</v>
      </c>
      <c r="D27" s="60">
        <f t="shared" si="0"/>
        <v>-17.46</v>
      </c>
      <c r="E27" s="60">
        <f>ROUND('родив.,умерш. абс.цифры'!D26*1000/'родив.,умерш. абс.цифры'!J26,2)</f>
        <v>7.47</v>
      </c>
      <c r="F27" s="60">
        <f>'родив.,умерш. абс.цифры'!E26*1000/'родив.,умерш. абс.цифры'!K26</f>
        <v>8.240279833176375</v>
      </c>
      <c r="G27" s="60">
        <f t="shared" si="1"/>
        <v>10.31</v>
      </c>
      <c r="H27" s="60">
        <f t="shared" si="2"/>
        <v>-1.7999999999999998</v>
      </c>
      <c r="I27" s="60">
        <f t="shared" si="3"/>
        <v>-3.5602798331763754</v>
      </c>
      <c r="J27" s="57">
        <v>6.05</v>
      </c>
      <c r="K27" s="57">
        <v>12.36</v>
      </c>
      <c r="L27" s="61">
        <f t="shared" si="4"/>
        <v>104.3</v>
      </c>
      <c r="M27" s="35"/>
      <c r="N27" s="2"/>
      <c r="O27" s="16"/>
    </row>
    <row r="28" spans="1:15" ht="18" customHeight="1">
      <c r="A28" s="62" t="s">
        <v>56</v>
      </c>
      <c r="B28" s="60">
        <f>ROUND('родив.,умерш. абс.цифры'!B27*1000/'родив.,умерш. абс.цифры'!J27,2)</f>
        <v>7.3</v>
      </c>
      <c r="C28" s="60">
        <f>ROUND('родив.,умерш. абс.цифры'!C27*1000/'родив.,умерш. абс.цифры'!K27,2)</f>
        <v>7.57</v>
      </c>
      <c r="D28" s="60">
        <f t="shared" si="0"/>
        <v>3.7</v>
      </c>
      <c r="E28" s="60">
        <f>ROUND('родив.,умерш. абс.цифры'!D27*1000/'родив.,умерш. абс.цифры'!J27,2)</f>
        <v>4.25</v>
      </c>
      <c r="F28" s="60">
        <f>'родив.,умерш. абс.цифры'!E27*1000/'родив.,умерш. абс.цифры'!K27</f>
        <v>5.15636509743521</v>
      </c>
      <c r="G28" s="60">
        <f t="shared" si="1"/>
        <v>21.33</v>
      </c>
      <c r="H28" s="60">
        <f t="shared" si="2"/>
        <v>3.05</v>
      </c>
      <c r="I28" s="60">
        <f t="shared" si="3"/>
        <v>2.41363490256479</v>
      </c>
      <c r="J28" s="57">
        <v>6.1</v>
      </c>
      <c r="K28" s="57">
        <v>8.97</v>
      </c>
      <c r="L28" s="61">
        <f t="shared" si="4"/>
        <v>47.05</v>
      </c>
      <c r="M28" s="35"/>
      <c r="N28" s="2"/>
      <c r="O28" s="16"/>
    </row>
    <row r="29" spans="1:15" ht="18.75">
      <c r="A29" s="62" t="s">
        <v>57</v>
      </c>
      <c r="B29" s="60">
        <f>ROUND('родив.,умерш. абс.цифры'!B28*1000/'родив.,умерш. абс.цифры'!J28,2)</f>
        <v>5.91</v>
      </c>
      <c r="C29" s="60">
        <f>ROUND('родив.,умерш. абс.цифры'!C28*1000/'родив.,умерш. абс.цифры'!K28,2)</f>
        <v>5.85</v>
      </c>
      <c r="D29" s="60">
        <f t="shared" si="0"/>
        <v>-1.02</v>
      </c>
      <c r="E29" s="60">
        <f>ROUND('родив.,умерш. абс.цифры'!D28*1000/'родив.,умерш. абс.цифры'!J28,2)</f>
        <v>5.67</v>
      </c>
      <c r="F29" s="60">
        <f>'родив.,умерш. абс.цифры'!E28*1000/'родив.,умерш. абс.цифры'!K28</f>
        <v>5.86157661381228</v>
      </c>
      <c r="G29" s="60">
        <f t="shared" si="1"/>
        <v>3.38</v>
      </c>
      <c r="H29" s="60">
        <f t="shared" si="2"/>
        <v>0.2400000000000002</v>
      </c>
      <c r="I29" s="60">
        <f t="shared" si="3"/>
        <v>-0.011576613812279923</v>
      </c>
      <c r="J29" s="57">
        <v>8.26</v>
      </c>
      <c r="K29" s="57">
        <v>7</v>
      </c>
      <c r="L29" s="61">
        <f t="shared" si="4"/>
        <v>-15.25</v>
      </c>
      <c r="M29" s="35"/>
      <c r="N29" s="2"/>
      <c r="O29" s="16"/>
    </row>
    <row r="30" spans="1:13" ht="12.75" customHeight="1">
      <c r="A30" s="36"/>
      <c r="B30" s="22"/>
      <c r="C30" s="22"/>
      <c r="D30" s="22"/>
      <c r="E30" s="3"/>
      <c r="F30" s="3"/>
      <c r="G30" s="3"/>
      <c r="J30" s="95"/>
      <c r="K30" s="47"/>
      <c r="L30" s="52"/>
      <c r="M30" s="35"/>
    </row>
    <row r="31" spans="1:12" ht="4.5" customHeight="1" hidden="1">
      <c r="A31" s="36"/>
      <c r="B31" s="3"/>
      <c r="C31" s="3"/>
      <c r="D31" s="3"/>
      <c r="E31" s="3"/>
      <c r="F31" s="3"/>
      <c r="G31" s="3"/>
      <c r="J31" s="52"/>
      <c r="K31" s="47"/>
      <c r="L31" s="52"/>
    </row>
    <row r="32" spans="1:12" ht="18">
      <c r="A32" s="134" t="s">
        <v>114</v>
      </c>
      <c r="B32" s="134"/>
      <c r="C32" s="134"/>
      <c r="D32" s="134"/>
      <c r="E32" s="134"/>
      <c r="F32" s="134"/>
      <c r="G32" s="134"/>
      <c r="J32" s="52"/>
      <c r="K32" s="47"/>
      <c r="L32" s="52"/>
    </row>
    <row r="33" spans="1:12" ht="13.5" customHeight="1">
      <c r="A33" s="36" t="s">
        <v>101</v>
      </c>
      <c r="B33" s="36"/>
      <c r="C33" s="36"/>
      <c r="D33" s="36"/>
      <c r="E33" s="36"/>
      <c r="F33" s="36"/>
      <c r="G33" s="36"/>
      <c r="J33" s="52"/>
      <c r="K33" s="52"/>
      <c r="L33" s="52"/>
    </row>
    <row r="34" spans="1:12" ht="18">
      <c r="A34" s="3"/>
      <c r="B34" s="3"/>
      <c r="C34" s="3"/>
      <c r="D34" s="3"/>
      <c r="E34" s="3"/>
      <c r="F34" s="3"/>
      <c r="G34" s="3"/>
      <c r="J34" s="52"/>
      <c r="K34" s="52"/>
      <c r="L34" s="52"/>
    </row>
    <row r="35" spans="1:12" ht="18">
      <c r="A35" s="3"/>
      <c r="B35" s="3"/>
      <c r="C35" s="3"/>
      <c r="D35" s="3"/>
      <c r="E35" s="3"/>
      <c r="F35" s="3"/>
      <c r="G35" s="3"/>
      <c r="J35" s="52"/>
      <c r="K35" s="52"/>
      <c r="L35" s="52"/>
    </row>
    <row r="36" spans="1:12" ht="18">
      <c r="A36" s="3"/>
      <c r="B36" s="3"/>
      <c r="C36" s="3"/>
      <c r="D36" s="3"/>
      <c r="E36" s="3"/>
      <c r="F36" s="3"/>
      <c r="G36" s="3"/>
      <c r="J36" s="52"/>
      <c r="K36" s="52"/>
      <c r="L36" s="52"/>
    </row>
    <row r="37" spans="10:12" ht="18">
      <c r="J37" s="52"/>
      <c r="K37" s="52"/>
      <c r="L37" s="52"/>
    </row>
    <row r="38" spans="10:12" ht="18">
      <c r="J38" s="52"/>
      <c r="K38" s="52"/>
      <c r="L38" s="52"/>
    </row>
    <row r="39" spans="10:12" ht="18">
      <c r="J39" s="52"/>
      <c r="K39" s="52"/>
      <c r="L39" s="52"/>
    </row>
    <row r="40" spans="10:12" ht="18">
      <c r="J40" s="52"/>
      <c r="K40" s="52"/>
      <c r="L40" s="52"/>
    </row>
    <row r="41" spans="10:12" ht="18">
      <c r="J41" s="52"/>
      <c r="K41" s="52"/>
      <c r="L41" s="52"/>
    </row>
  </sheetData>
  <sheetProtection/>
  <mergeCells count="12">
    <mergeCell ref="A32:G32"/>
    <mergeCell ref="A1:L1"/>
    <mergeCell ref="A2:L2"/>
    <mergeCell ref="A4:A6"/>
    <mergeCell ref="B4:D4"/>
    <mergeCell ref="E4:G4"/>
    <mergeCell ref="H4:I4"/>
    <mergeCell ref="J4:L4"/>
    <mergeCell ref="B5:D5"/>
    <mergeCell ref="E5:G5"/>
    <mergeCell ref="H5:I5"/>
    <mergeCell ref="J5:L5"/>
  </mergeCells>
  <printOptions horizontalCentered="1" verticalCentered="1"/>
  <pageMargins left="0.17" right="0.17" top="0.35" bottom="0.22" header="0.24" footer="0.16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V51"/>
  <sheetViews>
    <sheetView view="pageBreakPreview" zoomScaleSheetLayoutView="100" zoomScalePageLayoutView="0" workbookViewId="0" topLeftCell="A1">
      <selection activeCell="G16" sqref="G16"/>
    </sheetView>
  </sheetViews>
  <sheetFormatPr defaultColWidth="9.00390625" defaultRowHeight="12.75"/>
  <cols>
    <col min="1" max="1" width="7.75390625" style="0" customWidth="1"/>
    <col min="2" max="3" width="9.125" style="0" hidden="1" customWidth="1"/>
    <col min="4" max="4" width="63.875" style="0" customWidth="1"/>
    <col min="5" max="5" width="10.875" style="0" customWidth="1"/>
    <col min="6" max="6" width="11.125" style="0" customWidth="1"/>
    <col min="7" max="7" width="13.75390625" style="0" customWidth="1"/>
    <col min="8" max="8" width="14.75390625" style="0" customWidth="1"/>
    <col min="9" max="10" width="9.125" style="6" customWidth="1"/>
  </cols>
  <sheetData>
    <row r="3" spans="1:8" ht="18" customHeight="1">
      <c r="A3" s="136" t="s">
        <v>21</v>
      </c>
      <c r="B3" s="136"/>
      <c r="C3" s="136"/>
      <c r="D3" s="136"/>
      <c r="E3" s="136"/>
      <c r="F3" s="136"/>
      <c r="G3" s="136"/>
      <c r="H3" s="6"/>
    </row>
    <row r="4" spans="1:22" ht="18" customHeight="1">
      <c r="A4" s="136" t="s">
        <v>117</v>
      </c>
      <c r="B4" s="136"/>
      <c r="C4" s="136"/>
      <c r="D4" s="136"/>
      <c r="E4" s="136"/>
      <c r="F4" s="136"/>
      <c r="G4" s="136"/>
      <c r="H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8" customHeight="1">
      <c r="A5" s="136" t="s">
        <v>122</v>
      </c>
      <c r="B5" s="136"/>
      <c r="C5" s="136"/>
      <c r="D5" s="136"/>
      <c r="E5" s="136"/>
      <c r="F5" s="136"/>
      <c r="G5" s="136"/>
      <c r="H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8" customHeight="1" thickBot="1">
      <c r="A6" s="7"/>
      <c r="B6" s="6"/>
      <c r="C6" s="6"/>
      <c r="D6" s="6"/>
      <c r="E6" s="48"/>
      <c r="F6" s="48"/>
      <c r="G6" s="6"/>
      <c r="H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8" customHeight="1">
      <c r="A7" s="137" t="s">
        <v>22</v>
      </c>
      <c r="B7" s="138"/>
      <c r="C7" s="138"/>
      <c r="D7" s="138"/>
      <c r="E7" s="141" t="s">
        <v>95</v>
      </c>
      <c r="F7" s="141" t="s">
        <v>112</v>
      </c>
      <c r="G7" s="10" t="s">
        <v>23</v>
      </c>
      <c r="H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8" customHeight="1" thickBot="1">
      <c r="A8" s="139"/>
      <c r="B8" s="140"/>
      <c r="C8" s="140"/>
      <c r="D8" s="140"/>
      <c r="E8" s="142"/>
      <c r="F8" s="142"/>
      <c r="G8" s="11" t="s">
        <v>24</v>
      </c>
      <c r="H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8" customHeight="1">
      <c r="A9" s="70" t="s">
        <v>25</v>
      </c>
      <c r="B9" s="71"/>
      <c r="C9" s="71"/>
      <c r="D9" s="71"/>
      <c r="E9" s="103">
        <v>32</v>
      </c>
      <c r="F9" s="101">
        <v>36</v>
      </c>
      <c r="G9" s="65">
        <f>F9/E9*100-100</f>
        <v>12.5</v>
      </c>
      <c r="H9" s="23"/>
      <c r="I9" s="12"/>
      <c r="J9" s="13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8" customHeight="1">
      <c r="A10" s="63" t="s">
        <v>26</v>
      </c>
      <c r="B10" s="58"/>
      <c r="C10" s="58"/>
      <c r="D10" s="58"/>
      <c r="E10" s="104"/>
      <c r="F10" s="64">
        <v>1</v>
      </c>
      <c r="G10" s="109" t="s">
        <v>125</v>
      </c>
      <c r="H10" s="24"/>
      <c r="I10" s="12"/>
      <c r="J10" s="13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8" customHeight="1">
      <c r="A11" s="63" t="s">
        <v>76</v>
      </c>
      <c r="B11" s="58"/>
      <c r="C11" s="58"/>
      <c r="D11" s="58"/>
      <c r="E11" s="104">
        <v>1</v>
      </c>
      <c r="F11" s="64"/>
      <c r="G11" s="65">
        <f aca="true" t="shared" si="0" ref="G11:G23">F11/E11*100-100</f>
        <v>-100</v>
      </c>
      <c r="H11" s="24"/>
      <c r="I11" s="12"/>
      <c r="J11" s="13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8" customHeight="1">
      <c r="A12" s="143" t="s">
        <v>77</v>
      </c>
      <c r="B12" s="144"/>
      <c r="C12" s="144"/>
      <c r="D12" s="145"/>
      <c r="E12" s="104">
        <v>1</v>
      </c>
      <c r="F12" s="64"/>
      <c r="G12" s="65">
        <f t="shared" si="0"/>
        <v>-100</v>
      </c>
      <c r="H12" s="24"/>
      <c r="I12" s="12"/>
      <c r="J12" s="13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8" customHeight="1">
      <c r="A13" s="63" t="s">
        <v>78</v>
      </c>
      <c r="B13" s="58"/>
      <c r="C13" s="58"/>
      <c r="D13" s="58"/>
      <c r="E13" s="104"/>
      <c r="F13" s="64"/>
      <c r="G13" s="65"/>
      <c r="H13" s="24"/>
      <c r="I13" s="12"/>
      <c r="J13" s="13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8" customHeight="1">
      <c r="A14" s="63" t="s">
        <v>79</v>
      </c>
      <c r="B14" s="58"/>
      <c r="C14" s="58"/>
      <c r="D14" s="58"/>
      <c r="E14" s="104">
        <v>1</v>
      </c>
      <c r="F14" s="64">
        <v>1</v>
      </c>
      <c r="G14" s="65">
        <f t="shared" si="0"/>
        <v>0</v>
      </c>
      <c r="H14" s="25"/>
      <c r="I14" s="12"/>
      <c r="J14" s="13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8" customHeight="1">
      <c r="A15" s="63" t="s">
        <v>80</v>
      </c>
      <c r="B15" s="58"/>
      <c r="C15" s="58"/>
      <c r="D15" s="58"/>
      <c r="E15" s="104"/>
      <c r="F15" s="64">
        <v>4</v>
      </c>
      <c r="G15" s="109" t="s">
        <v>126</v>
      </c>
      <c r="H15" s="24"/>
      <c r="I15" s="12"/>
      <c r="J15" s="13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8" customHeight="1">
      <c r="A16" s="63" t="s">
        <v>81</v>
      </c>
      <c r="B16" s="58"/>
      <c r="C16" s="58"/>
      <c r="D16" s="58"/>
      <c r="E16" s="104">
        <v>1</v>
      </c>
      <c r="F16" s="64"/>
      <c r="G16" s="65">
        <f t="shared" si="0"/>
        <v>-100</v>
      </c>
      <c r="H16" s="24"/>
      <c r="I16" s="12"/>
      <c r="J16" s="13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8" customHeight="1">
      <c r="A17" s="147" t="s">
        <v>82</v>
      </c>
      <c r="B17" s="148"/>
      <c r="C17" s="148"/>
      <c r="D17" s="148"/>
      <c r="E17" s="105">
        <v>16</v>
      </c>
      <c r="F17" s="66">
        <v>17</v>
      </c>
      <c r="G17" s="65">
        <f t="shared" si="0"/>
        <v>6.25</v>
      </c>
      <c r="H17" s="25"/>
      <c r="I17" s="12"/>
      <c r="J17" s="13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8" customHeight="1">
      <c r="A18" s="151" t="s">
        <v>27</v>
      </c>
      <c r="B18" s="152"/>
      <c r="C18" s="152"/>
      <c r="D18" s="152"/>
      <c r="E18" s="104"/>
      <c r="F18" s="64"/>
      <c r="G18" s="65"/>
      <c r="H18" s="24"/>
      <c r="I18" s="12"/>
      <c r="J18" s="13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8" customHeight="1">
      <c r="A19" s="63" t="s">
        <v>28</v>
      </c>
      <c r="B19" s="58"/>
      <c r="C19" s="58"/>
      <c r="D19" s="58"/>
      <c r="E19" s="104">
        <v>8</v>
      </c>
      <c r="F19" s="64">
        <v>4</v>
      </c>
      <c r="G19" s="65">
        <f t="shared" si="0"/>
        <v>-50</v>
      </c>
      <c r="H19" s="25"/>
      <c r="I19" s="12"/>
      <c r="J19" s="13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8" customHeight="1">
      <c r="A20" s="149" t="s">
        <v>29</v>
      </c>
      <c r="B20" s="150"/>
      <c r="C20" s="150"/>
      <c r="D20" s="150"/>
      <c r="E20" s="105">
        <v>3</v>
      </c>
      <c r="F20" s="66">
        <v>7</v>
      </c>
      <c r="G20" s="65">
        <f t="shared" si="0"/>
        <v>133.33333333333334</v>
      </c>
      <c r="H20" s="24"/>
      <c r="I20" s="12"/>
      <c r="J20" s="13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8" customHeight="1">
      <c r="A21" s="63" t="s">
        <v>83</v>
      </c>
      <c r="B21" s="58"/>
      <c r="C21" s="58"/>
      <c r="D21" s="58"/>
      <c r="E21" s="104">
        <v>7</v>
      </c>
      <c r="F21" s="64">
        <v>8</v>
      </c>
      <c r="G21" s="65">
        <f t="shared" si="0"/>
        <v>14.285714285714278</v>
      </c>
      <c r="H21" s="6"/>
      <c r="I21" s="12"/>
      <c r="J21" s="13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8" customHeight="1">
      <c r="A22" s="147" t="s">
        <v>84</v>
      </c>
      <c r="B22" s="148"/>
      <c r="C22" s="148"/>
      <c r="D22" s="148"/>
      <c r="E22" s="105">
        <v>1</v>
      </c>
      <c r="F22" s="66">
        <v>4</v>
      </c>
      <c r="G22" s="65">
        <f t="shared" si="0"/>
        <v>300</v>
      </c>
      <c r="H22" s="6"/>
      <c r="I22" s="12"/>
      <c r="J22" s="13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8" customHeight="1" thickBot="1">
      <c r="A23" s="67" t="s">
        <v>85</v>
      </c>
      <c r="B23" s="68"/>
      <c r="C23" s="68"/>
      <c r="D23" s="68"/>
      <c r="E23" s="106">
        <v>4</v>
      </c>
      <c r="F23" s="69">
        <v>1</v>
      </c>
      <c r="G23" s="65">
        <f t="shared" si="0"/>
        <v>-75</v>
      </c>
      <c r="H23" s="6"/>
      <c r="I23" s="12"/>
      <c r="J23" s="13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8" customHeight="1" hidden="1">
      <c r="A24" s="6"/>
      <c r="B24" s="6"/>
      <c r="C24" s="6"/>
      <c r="D24" s="6"/>
      <c r="E24" s="43">
        <v>4</v>
      </c>
      <c r="F24" s="26"/>
      <c r="G24" s="65">
        <f>F24/E24*100-100</f>
        <v>-100</v>
      </c>
      <c r="H24" s="6"/>
      <c r="I24" s="12"/>
      <c r="J24" s="13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8" customHeight="1">
      <c r="A25" s="146" t="s">
        <v>116</v>
      </c>
      <c r="B25" s="146"/>
      <c r="C25" s="146"/>
      <c r="D25" s="146"/>
      <c r="E25" s="146"/>
      <c r="F25" s="146"/>
      <c r="G25" s="146"/>
      <c r="H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8" customHeight="1">
      <c r="A26" s="6"/>
      <c r="B26" s="6"/>
      <c r="C26" s="6"/>
      <c r="D26" s="6"/>
      <c r="E26" s="6"/>
      <c r="F26" s="6"/>
      <c r="G26" s="18"/>
      <c r="H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8" customHeight="1">
      <c r="A27" s="6"/>
      <c r="B27" s="6"/>
      <c r="C27" s="6"/>
      <c r="D27" s="6"/>
      <c r="E27" s="6"/>
      <c r="F27" s="6"/>
      <c r="G27" s="18"/>
      <c r="H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8" customHeight="1">
      <c r="A28" s="6"/>
      <c r="B28" s="6"/>
      <c r="C28" s="6"/>
      <c r="D28" s="6"/>
      <c r="E28" s="6"/>
      <c r="F28" s="6"/>
      <c r="G28" s="6"/>
      <c r="H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8" customHeight="1">
      <c r="A29" s="6"/>
      <c r="B29" s="6"/>
      <c r="C29" s="6"/>
      <c r="D29" s="6"/>
      <c r="E29" s="6"/>
      <c r="F29" s="6"/>
      <c r="G29" s="6"/>
      <c r="H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8" customHeight="1">
      <c r="A30" s="6"/>
      <c r="B30" s="6"/>
      <c r="C30" s="6"/>
      <c r="D30" s="6"/>
      <c r="E30" s="6"/>
      <c r="F30" s="6"/>
      <c r="G30" s="6"/>
      <c r="H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8" customHeight="1">
      <c r="A31" s="6"/>
      <c r="B31" s="6"/>
      <c r="C31" s="6"/>
      <c r="D31" s="6"/>
      <c r="E31" s="6"/>
      <c r="F31" s="6"/>
      <c r="G31" s="6"/>
      <c r="H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8" customHeight="1">
      <c r="A32" s="6"/>
      <c r="B32" s="6"/>
      <c r="C32" s="6"/>
      <c r="D32" s="6"/>
      <c r="E32" s="6"/>
      <c r="F32" s="6"/>
      <c r="G32" s="6"/>
      <c r="H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2.75">
      <c r="A33" s="6"/>
      <c r="B33" s="6"/>
      <c r="C33" s="6"/>
      <c r="D33" s="6"/>
      <c r="E33" s="6"/>
      <c r="F33" s="6"/>
      <c r="G33" s="6"/>
      <c r="H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2.75">
      <c r="A34" s="6"/>
      <c r="B34" s="6"/>
      <c r="C34" s="6"/>
      <c r="D34" s="6"/>
      <c r="E34" s="6"/>
      <c r="F34" s="6"/>
      <c r="G34" s="6"/>
      <c r="H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2.75">
      <c r="A35" s="6"/>
      <c r="B35" s="6"/>
      <c r="C35" s="6"/>
      <c r="D35" s="6"/>
      <c r="E35" s="6"/>
      <c r="F35" s="6"/>
      <c r="G35" s="6"/>
      <c r="H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2.75">
      <c r="A36" s="6"/>
      <c r="B36" s="6"/>
      <c r="C36" s="6"/>
      <c r="D36" s="6"/>
      <c r="E36" s="6"/>
      <c r="F36" s="6"/>
      <c r="G36" s="6"/>
      <c r="H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8:22" ht="12.75">
      <c r="H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8:22" ht="12.75">
      <c r="H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8:22" ht="12.75">
      <c r="H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8:22" ht="12.75">
      <c r="H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8:22" ht="12.75">
      <c r="H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8:22" ht="12.75">
      <c r="H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8:22" ht="12.75">
      <c r="H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8:22" ht="12.75">
      <c r="H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8:22" ht="12.75">
      <c r="H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8:22" ht="12.75">
      <c r="H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8:22" ht="12.75">
      <c r="H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8:22" ht="12.75">
      <c r="H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8:22" ht="12.75">
      <c r="H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8:22" ht="12.75">
      <c r="H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8:22" ht="12.75">
      <c r="H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</sheetData>
  <sheetProtection/>
  <mergeCells count="12">
    <mergeCell ref="A12:D12"/>
    <mergeCell ref="A25:G25"/>
    <mergeCell ref="A17:D17"/>
    <mergeCell ref="A20:D20"/>
    <mergeCell ref="A22:D22"/>
    <mergeCell ref="A18:D18"/>
    <mergeCell ref="A3:G3"/>
    <mergeCell ref="A4:G4"/>
    <mergeCell ref="A5:G5"/>
    <mergeCell ref="A7:D8"/>
    <mergeCell ref="E7:E8"/>
    <mergeCell ref="F7:F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45"/>
  <sheetViews>
    <sheetView view="pageBreakPreview" zoomScaleSheetLayoutView="100" zoomScalePageLayoutView="0" workbookViewId="0" topLeftCell="A1">
      <selection activeCell="G9" sqref="G9"/>
    </sheetView>
  </sheetViews>
  <sheetFormatPr defaultColWidth="9.00390625" defaultRowHeight="12.75"/>
  <cols>
    <col min="1" max="1" width="6.75390625" style="0" customWidth="1"/>
    <col min="3" max="3" width="50.75390625" style="0" customWidth="1"/>
    <col min="4" max="4" width="4.00390625" style="0" hidden="1" customWidth="1"/>
    <col min="5" max="5" width="12.25390625" style="0" customWidth="1"/>
    <col min="6" max="6" width="9.875" style="0" customWidth="1"/>
    <col min="7" max="8" width="16.25390625" style="0" customWidth="1"/>
    <col min="9" max="9" width="11.125" style="0" customWidth="1"/>
    <col min="10" max="11" width="9.125" style="6" customWidth="1"/>
  </cols>
  <sheetData>
    <row r="3" spans="1:9" ht="18" customHeight="1">
      <c r="A3" s="159" t="s">
        <v>21</v>
      </c>
      <c r="B3" s="159"/>
      <c r="C3" s="159"/>
      <c r="D3" s="159"/>
      <c r="E3" s="159"/>
      <c r="F3" s="159"/>
      <c r="G3" s="159"/>
      <c r="H3" s="102"/>
      <c r="I3" s="6"/>
    </row>
    <row r="4" spans="1:14" ht="18" customHeight="1">
      <c r="A4" s="159" t="s">
        <v>86</v>
      </c>
      <c r="B4" s="159"/>
      <c r="C4" s="159"/>
      <c r="D4" s="159"/>
      <c r="E4" s="159"/>
      <c r="F4" s="159"/>
      <c r="G4" s="159"/>
      <c r="H4" s="102"/>
      <c r="I4" s="6"/>
      <c r="L4" s="6"/>
      <c r="M4" s="6"/>
      <c r="N4" s="6"/>
    </row>
    <row r="5" spans="1:14" ht="18" customHeight="1">
      <c r="A5" s="159" t="s">
        <v>123</v>
      </c>
      <c r="B5" s="159"/>
      <c r="C5" s="159"/>
      <c r="D5" s="159"/>
      <c r="E5" s="159"/>
      <c r="F5" s="159"/>
      <c r="G5" s="159"/>
      <c r="H5" s="102"/>
      <c r="I5" s="6"/>
      <c r="L5" s="6"/>
      <c r="M5" s="6"/>
      <c r="N5" s="6"/>
    </row>
    <row r="6" spans="1:14" ht="18" customHeight="1" thickBot="1">
      <c r="A6" s="7"/>
      <c r="B6" s="6"/>
      <c r="C6" s="6"/>
      <c r="D6" s="6"/>
      <c r="E6" s="6"/>
      <c r="F6" s="6"/>
      <c r="G6" s="6"/>
      <c r="H6" s="6"/>
      <c r="I6" s="6"/>
      <c r="L6" s="6"/>
      <c r="M6" s="6"/>
      <c r="N6" s="6"/>
    </row>
    <row r="7" spans="1:14" ht="18" customHeight="1">
      <c r="A7" s="160" t="s">
        <v>22</v>
      </c>
      <c r="B7" s="160"/>
      <c r="C7" s="160"/>
      <c r="D7" s="160"/>
      <c r="E7" s="157" t="s">
        <v>95</v>
      </c>
      <c r="F7" s="157" t="s">
        <v>112</v>
      </c>
      <c r="G7" s="44" t="s">
        <v>23</v>
      </c>
      <c r="H7" s="120"/>
      <c r="I7" s="153" t="s">
        <v>58</v>
      </c>
      <c r="J7" s="154"/>
      <c r="L7" s="6"/>
      <c r="M7" s="6"/>
      <c r="N7" s="6"/>
    </row>
    <row r="8" spans="1:14" ht="18" customHeight="1" thickBot="1">
      <c r="A8" s="160"/>
      <c r="B8" s="160"/>
      <c r="C8" s="160"/>
      <c r="D8" s="160"/>
      <c r="E8" s="158"/>
      <c r="F8" s="158"/>
      <c r="G8" s="45" t="s">
        <v>24</v>
      </c>
      <c r="H8" s="121"/>
      <c r="I8" s="37" t="s">
        <v>95</v>
      </c>
      <c r="J8" s="28" t="s">
        <v>112</v>
      </c>
      <c r="L8" s="6"/>
      <c r="M8" s="6"/>
      <c r="N8" s="6"/>
    </row>
    <row r="9" spans="1:14" ht="18" customHeight="1" thickBot="1">
      <c r="A9" s="72" t="s">
        <v>92</v>
      </c>
      <c r="B9" s="72"/>
      <c r="C9" s="72"/>
      <c r="D9" s="73"/>
      <c r="E9" s="61">
        <v>5.27</v>
      </c>
      <c r="F9" s="117">
        <v>6.13</v>
      </c>
      <c r="G9" s="74">
        <f>F9/E9*100-100</f>
        <v>16.318785578747637</v>
      </c>
      <c r="H9" s="122"/>
      <c r="I9" s="155" t="s">
        <v>103</v>
      </c>
      <c r="J9" s="156"/>
      <c r="K9" s="8"/>
      <c r="L9" s="6"/>
      <c r="M9" s="6"/>
      <c r="N9" s="6"/>
    </row>
    <row r="10" spans="1:14" ht="18" customHeight="1">
      <c r="A10" s="58" t="s">
        <v>26</v>
      </c>
      <c r="B10" s="58"/>
      <c r="C10" s="58"/>
      <c r="D10" s="58"/>
      <c r="E10" s="75"/>
      <c r="F10" s="75">
        <f>'млад смерт абсцифры'!F10*1000/'млад см на 1000 род'!J10</f>
        <v>0.17510068289266328</v>
      </c>
      <c r="G10" s="74"/>
      <c r="H10" s="123"/>
      <c r="I10" s="119">
        <v>5825</v>
      </c>
      <c r="J10" s="118">
        <v>5711</v>
      </c>
      <c r="K10" s="8"/>
      <c r="L10" s="6"/>
      <c r="M10" s="6"/>
      <c r="N10" s="6"/>
    </row>
    <row r="11" spans="1:14" ht="18" customHeight="1">
      <c r="A11" s="58" t="s">
        <v>76</v>
      </c>
      <c r="B11" s="58"/>
      <c r="C11" s="58"/>
      <c r="D11" s="58"/>
      <c r="E11" s="75">
        <f>'млад смерт абсцифры'!E11*1000/'млад см на 1000 род'!I11</f>
        <v>0.17167381974248927</v>
      </c>
      <c r="F11" s="75"/>
      <c r="G11" s="74">
        <f aca="true" t="shared" si="0" ref="G11:G23">F11/E11*100-100</f>
        <v>-100</v>
      </c>
      <c r="H11" s="123"/>
      <c r="I11" s="119">
        <v>5825</v>
      </c>
      <c r="J11" s="118">
        <v>5711</v>
      </c>
      <c r="K11" s="8"/>
      <c r="L11" s="6"/>
      <c r="M11" s="6"/>
      <c r="N11" s="6"/>
    </row>
    <row r="12" spans="1:14" ht="18" customHeight="1">
      <c r="A12" s="152" t="s">
        <v>77</v>
      </c>
      <c r="B12" s="152"/>
      <c r="C12" s="152"/>
      <c r="D12" s="152"/>
      <c r="E12" s="75">
        <f>'млад смерт абсцифры'!E12*1000/'млад см на 1000 род'!I12</f>
        <v>0.17167381974248927</v>
      </c>
      <c r="F12" s="75"/>
      <c r="G12" s="74">
        <f t="shared" si="0"/>
        <v>-100</v>
      </c>
      <c r="H12" s="123"/>
      <c r="I12" s="119">
        <v>5825</v>
      </c>
      <c r="J12" s="118">
        <v>5711</v>
      </c>
      <c r="K12" s="8"/>
      <c r="L12" s="6"/>
      <c r="M12" s="6"/>
      <c r="N12" s="6"/>
    </row>
    <row r="13" spans="1:14" ht="18" customHeight="1">
      <c r="A13" s="58" t="s">
        <v>78</v>
      </c>
      <c r="B13" s="58"/>
      <c r="C13" s="58"/>
      <c r="D13" s="58"/>
      <c r="E13" s="75"/>
      <c r="F13" s="75"/>
      <c r="G13" s="74"/>
      <c r="H13" s="123"/>
      <c r="I13" s="119">
        <v>5825</v>
      </c>
      <c r="J13" s="118">
        <v>5711</v>
      </c>
      <c r="K13" s="8"/>
      <c r="L13" s="6"/>
      <c r="M13" s="6"/>
      <c r="N13" s="6"/>
    </row>
    <row r="14" spans="1:14" ht="19.5" customHeight="1">
      <c r="A14" s="58" t="s">
        <v>79</v>
      </c>
      <c r="B14" s="58"/>
      <c r="C14" s="58"/>
      <c r="D14" s="58"/>
      <c r="E14" s="75">
        <f>'млад смерт абсцифры'!E14*1000/'млад см на 1000 род'!I14</f>
        <v>0.17167381974248927</v>
      </c>
      <c r="F14" s="75">
        <f>'млад смерт абсцифры'!F14*1000/'млад см на 1000 род'!J14</f>
        <v>0.17510068289266328</v>
      </c>
      <c r="G14" s="74">
        <f t="shared" si="0"/>
        <v>1.9961477849763583</v>
      </c>
      <c r="H14" s="123"/>
      <c r="I14" s="119">
        <v>5825</v>
      </c>
      <c r="J14" s="118">
        <v>5711</v>
      </c>
      <c r="K14" s="8"/>
      <c r="L14" s="6"/>
      <c r="M14" s="6"/>
      <c r="N14" s="6"/>
    </row>
    <row r="15" spans="1:14" ht="18" customHeight="1">
      <c r="A15" s="58" t="s">
        <v>80</v>
      </c>
      <c r="B15" s="58"/>
      <c r="C15" s="58"/>
      <c r="D15" s="58"/>
      <c r="E15" s="75"/>
      <c r="F15" s="75">
        <f>'млад смерт абсцифры'!F15*1000/'млад см на 1000 род'!J15</f>
        <v>0.7004027315706531</v>
      </c>
      <c r="G15" s="74"/>
      <c r="H15" s="123"/>
      <c r="I15" s="119">
        <v>5825</v>
      </c>
      <c r="J15" s="118">
        <v>5711</v>
      </c>
      <c r="K15" s="8"/>
      <c r="L15" s="6"/>
      <c r="M15" s="6"/>
      <c r="N15" s="6"/>
    </row>
    <row r="16" spans="1:14" ht="18" customHeight="1">
      <c r="A16" s="58" t="s">
        <v>81</v>
      </c>
      <c r="B16" s="58"/>
      <c r="C16" s="58"/>
      <c r="D16" s="58"/>
      <c r="E16" s="75">
        <f>'млад смерт абсцифры'!E16*1000/'млад см на 1000 род'!I16</f>
        <v>0.17167381974248927</v>
      </c>
      <c r="F16" s="75"/>
      <c r="G16" s="74">
        <f t="shared" si="0"/>
        <v>-100</v>
      </c>
      <c r="H16" s="123"/>
      <c r="I16" s="119">
        <v>5825</v>
      </c>
      <c r="J16" s="118">
        <v>5711</v>
      </c>
      <c r="K16" s="8"/>
      <c r="L16" s="6"/>
      <c r="M16" s="6"/>
      <c r="N16" s="6"/>
    </row>
    <row r="17" spans="1:14" ht="18" customHeight="1">
      <c r="A17" s="148" t="s">
        <v>82</v>
      </c>
      <c r="B17" s="148"/>
      <c r="C17" s="148"/>
      <c r="D17" s="148"/>
      <c r="E17" s="75">
        <f>'млад смерт абсцифры'!E17*1000/'млад см на 1000 род'!I17</f>
        <v>2.7467811158798283</v>
      </c>
      <c r="F17" s="75">
        <f>'млад смерт абсцифры'!F17*1000/'млад см на 1000 род'!J17</f>
        <v>2.976711609175276</v>
      </c>
      <c r="G17" s="74">
        <f t="shared" si="0"/>
        <v>8.370907021537377</v>
      </c>
      <c r="H17" s="123"/>
      <c r="I17" s="119">
        <v>5825</v>
      </c>
      <c r="J17" s="118">
        <v>5711</v>
      </c>
      <c r="K17" s="8"/>
      <c r="L17" s="6"/>
      <c r="M17" s="6"/>
      <c r="N17" s="6"/>
    </row>
    <row r="18" spans="1:14" ht="18" customHeight="1">
      <c r="A18" s="152" t="s">
        <v>27</v>
      </c>
      <c r="B18" s="152"/>
      <c r="C18" s="152"/>
      <c r="D18" s="152"/>
      <c r="E18" s="75"/>
      <c r="F18" s="75"/>
      <c r="G18" s="74"/>
      <c r="H18" s="123"/>
      <c r="I18" s="119">
        <v>5825</v>
      </c>
      <c r="J18" s="118">
        <v>5711</v>
      </c>
      <c r="K18" s="8"/>
      <c r="L18" s="6"/>
      <c r="M18" s="6"/>
      <c r="N18" s="6"/>
    </row>
    <row r="19" spans="1:14" ht="18" customHeight="1">
      <c r="A19" s="58" t="s">
        <v>28</v>
      </c>
      <c r="B19" s="58"/>
      <c r="C19" s="58"/>
      <c r="D19" s="58"/>
      <c r="E19" s="75">
        <f>'млад смерт абсцифры'!E19*1000/'млад см на 1000 род'!I19</f>
        <v>1.3733905579399142</v>
      </c>
      <c r="F19" s="75">
        <f>'млад смерт абсцифры'!F19*1000/'млад см на 1000 род'!J19</f>
        <v>0.7004027315706531</v>
      </c>
      <c r="G19" s="74">
        <f t="shared" si="0"/>
        <v>-49.00192610751182</v>
      </c>
      <c r="H19" s="123"/>
      <c r="I19" s="119">
        <v>5825</v>
      </c>
      <c r="J19" s="118">
        <v>5711</v>
      </c>
      <c r="K19" s="8"/>
      <c r="L19" s="6"/>
      <c r="M19" s="6"/>
      <c r="N19" s="6"/>
    </row>
    <row r="20" spans="1:14" ht="18" customHeight="1">
      <c r="A20" s="150" t="s">
        <v>29</v>
      </c>
      <c r="B20" s="150"/>
      <c r="C20" s="150"/>
      <c r="D20" s="150"/>
      <c r="E20" s="75">
        <f>'млад смерт абсцифры'!E20*1000/'млад см на 1000 род'!I20</f>
        <v>0.5150214592274678</v>
      </c>
      <c r="F20" s="75">
        <f>'млад смерт абсцифры'!F20*1000/'млад см на 1000 род'!J20</f>
        <v>1.225704780248643</v>
      </c>
      <c r="G20" s="74">
        <f t="shared" si="0"/>
        <v>137.99101149827817</v>
      </c>
      <c r="H20" s="123"/>
      <c r="I20" s="119">
        <v>5825</v>
      </c>
      <c r="J20" s="118">
        <v>5711</v>
      </c>
      <c r="K20" s="8"/>
      <c r="L20" s="6"/>
      <c r="M20" s="6"/>
      <c r="N20" s="6"/>
    </row>
    <row r="21" spans="1:14" ht="18" customHeight="1">
      <c r="A21" s="58" t="s">
        <v>83</v>
      </c>
      <c r="B21" s="58"/>
      <c r="C21" s="58"/>
      <c r="D21" s="58"/>
      <c r="E21" s="75">
        <f>'млад смерт абсцифры'!E21*1000/'млад см на 1000 род'!I21</f>
        <v>1.201716738197425</v>
      </c>
      <c r="F21" s="75">
        <f>'млад смерт абсцифры'!F21*1000/'млад см на 1000 род'!J21</f>
        <v>1.4008054631413063</v>
      </c>
      <c r="G21" s="74">
        <f t="shared" si="0"/>
        <v>16.567026039972973</v>
      </c>
      <c r="H21" s="123"/>
      <c r="I21" s="119">
        <v>5825</v>
      </c>
      <c r="J21" s="118">
        <v>5711</v>
      </c>
      <c r="L21" s="6"/>
      <c r="M21" s="6"/>
      <c r="N21" s="6"/>
    </row>
    <row r="22" spans="1:14" ht="18" customHeight="1">
      <c r="A22" s="148" t="s">
        <v>84</v>
      </c>
      <c r="B22" s="148"/>
      <c r="C22" s="148"/>
      <c r="D22" s="148"/>
      <c r="E22" s="75">
        <f>'млад смерт абсцифры'!E22*1000/'млад см на 1000 род'!I22</f>
        <v>0.17167381974248927</v>
      </c>
      <c r="F22" s="75">
        <f>'млад смерт абсцифры'!F22*1000/'млад см на 1000 род'!J22</f>
        <v>0.7004027315706531</v>
      </c>
      <c r="G22" s="74">
        <f t="shared" si="0"/>
        <v>307.98459113990543</v>
      </c>
      <c r="H22" s="123"/>
      <c r="I22" s="119">
        <v>5825</v>
      </c>
      <c r="J22" s="118">
        <v>5711</v>
      </c>
      <c r="L22" s="6"/>
      <c r="M22" s="6"/>
      <c r="N22" s="6"/>
    </row>
    <row r="23" spans="1:14" ht="18" customHeight="1" thickBot="1">
      <c r="A23" s="58" t="s">
        <v>85</v>
      </c>
      <c r="B23" s="58"/>
      <c r="C23" s="58"/>
      <c r="D23" s="58"/>
      <c r="E23" s="75">
        <f>'млад смерт абсцифры'!E23*1000/'млад см на 1000 род'!I23</f>
        <v>0.6866952789699571</v>
      </c>
      <c r="F23" s="75">
        <f>'млад смерт абсцифры'!F23*1000/'млад см на 1000 род'!J23</f>
        <v>0.17510068289266328</v>
      </c>
      <c r="G23" s="74">
        <f t="shared" si="0"/>
        <v>-74.50096305375591</v>
      </c>
      <c r="H23" s="123"/>
      <c r="I23" s="119">
        <v>5825</v>
      </c>
      <c r="J23" s="118">
        <v>5711</v>
      </c>
      <c r="L23" s="6"/>
      <c r="M23" s="6"/>
      <c r="N23" s="6"/>
    </row>
    <row r="24" spans="1:14" ht="18" customHeight="1" thickBot="1">
      <c r="A24" s="38" t="s">
        <v>115</v>
      </c>
      <c r="B24" s="39"/>
      <c r="C24" s="40"/>
      <c r="D24" s="40"/>
      <c r="E24" s="41"/>
      <c r="F24" s="42"/>
      <c r="G24" s="21"/>
      <c r="H24" s="124"/>
      <c r="I24" s="54"/>
      <c r="J24" s="8"/>
      <c r="L24" s="6"/>
      <c r="M24" s="6"/>
      <c r="N24" s="6"/>
    </row>
    <row r="25" spans="1:14" ht="18" customHeight="1">
      <c r="A25" s="146"/>
      <c r="B25" s="146"/>
      <c r="C25" s="146"/>
      <c r="D25" s="146"/>
      <c r="E25" s="146"/>
      <c r="F25" s="146"/>
      <c r="G25" s="146"/>
      <c r="H25" s="125"/>
      <c r="I25" s="6"/>
      <c r="L25" s="6"/>
      <c r="M25" s="6"/>
      <c r="N25" s="6"/>
    </row>
    <row r="26" spans="1:14" ht="18" customHeight="1">
      <c r="A26" s="19"/>
      <c r="B26" s="19"/>
      <c r="C26" s="19"/>
      <c r="D26" s="19"/>
      <c r="E26" s="27"/>
      <c r="F26" s="29"/>
      <c r="G26" s="6"/>
      <c r="H26" s="6"/>
      <c r="I26" s="6"/>
      <c r="L26" s="6"/>
      <c r="M26" s="6"/>
      <c r="N26" s="6"/>
    </row>
    <row r="27" spans="1:14" ht="18" customHeight="1">
      <c r="A27" s="19"/>
      <c r="B27" s="19"/>
      <c r="C27" s="19"/>
      <c r="D27" s="19"/>
      <c r="E27" s="27"/>
      <c r="F27" s="29"/>
      <c r="G27" s="6"/>
      <c r="H27" s="6"/>
      <c r="I27" s="6"/>
      <c r="L27" s="6"/>
      <c r="M27" s="6"/>
      <c r="N27" s="6"/>
    </row>
    <row r="28" spans="1:14" ht="18" customHeight="1">
      <c r="A28" s="20"/>
      <c r="B28" s="20"/>
      <c r="C28" s="20"/>
      <c r="D28" s="20"/>
      <c r="E28" s="27"/>
      <c r="F28" s="29"/>
      <c r="G28" s="6"/>
      <c r="H28" s="6"/>
      <c r="I28" s="6"/>
      <c r="L28" s="6"/>
      <c r="M28" s="6"/>
      <c r="N28" s="6"/>
    </row>
    <row r="29" spans="1:14" ht="18" customHeight="1">
      <c r="A29" s="20"/>
      <c r="B29" s="20"/>
      <c r="C29" s="20"/>
      <c r="D29" s="20"/>
      <c r="E29" s="27"/>
      <c r="F29" s="29"/>
      <c r="G29" s="6"/>
      <c r="H29" s="6"/>
      <c r="I29" s="6"/>
      <c r="L29" s="6"/>
      <c r="M29" s="6"/>
      <c r="N29" s="6"/>
    </row>
    <row r="30" spans="1:14" ht="15.75">
      <c r="A30" s="161"/>
      <c r="B30" s="161"/>
      <c r="C30" s="161"/>
      <c r="D30" s="161"/>
      <c r="E30" s="30"/>
      <c r="F30" s="31"/>
      <c r="G30" s="6"/>
      <c r="H30" s="6"/>
      <c r="I30" s="6"/>
      <c r="L30" s="6"/>
      <c r="M30" s="6"/>
      <c r="N30" s="6"/>
    </row>
    <row r="31" spans="1:14" ht="15.75">
      <c r="A31" s="162"/>
      <c r="B31" s="162"/>
      <c r="C31" s="162"/>
      <c r="D31" s="162"/>
      <c r="E31" s="27"/>
      <c r="F31" s="29"/>
      <c r="G31" s="6"/>
      <c r="H31" s="6"/>
      <c r="I31" s="6"/>
      <c r="L31" s="6"/>
      <c r="M31" s="6"/>
      <c r="N31" s="6"/>
    </row>
    <row r="32" spans="1:14" ht="15.75">
      <c r="A32" s="20"/>
      <c r="B32" s="20"/>
      <c r="C32" s="20"/>
      <c r="D32" s="20"/>
      <c r="E32" s="27"/>
      <c r="F32" s="29"/>
      <c r="G32" s="6"/>
      <c r="H32" s="6"/>
      <c r="I32" s="6"/>
      <c r="L32" s="6"/>
      <c r="M32" s="6"/>
      <c r="N32" s="6"/>
    </row>
    <row r="33" spans="1:14" ht="15.75">
      <c r="A33" s="163"/>
      <c r="B33" s="163"/>
      <c r="C33" s="163"/>
      <c r="D33" s="163"/>
      <c r="E33" s="30"/>
      <c r="F33" s="31"/>
      <c r="G33" s="6"/>
      <c r="H33" s="6"/>
      <c r="I33" s="6"/>
      <c r="L33" s="6"/>
      <c r="M33" s="6"/>
      <c r="N33" s="6"/>
    </row>
    <row r="34" spans="1:14" ht="15.75">
      <c r="A34" s="20"/>
      <c r="B34" s="20"/>
      <c r="C34" s="20"/>
      <c r="D34" s="20"/>
      <c r="E34" s="27"/>
      <c r="F34" s="29"/>
      <c r="I34" s="6"/>
      <c r="L34" s="6"/>
      <c r="M34" s="6"/>
      <c r="N34" s="6"/>
    </row>
    <row r="35" spans="1:14" ht="15.75">
      <c r="A35" s="161"/>
      <c r="B35" s="161"/>
      <c r="C35" s="161"/>
      <c r="D35" s="161"/>
      <c r="E35" s="30"/>
      <c r="F35" s="31"/>
      <c r="I35" s="6"/>
      <c r="L35" s="6"/>
      <c r="M35" s="6"/>
      <c r="N35" s="6"/>
    </row>
    <row r="36" spans="1:14" ht="15.75">
      <c r="A36" s="20"/>
      <c r="B36" s="20"/>
      <c r="C36" s="20"/>
      <c r="D36" s="20"/>
      <c r="E36" s="27"/>
      <c r="F36" s="29"/>
      <c r="I36" s="6"/>
      <c r="L36" s="6"/>
      <c r="M36" s="6"/>
      <c r="N36" s="6"/>
    </row>
    <row r="37" spans="1:14" ht="15.75">
      <c r="A37" s="6"/>
      <c r="B37" s="6"/>
      <c r="C37" s="6"/>
      <c r="D37" s="6"/>
      <c r="E37" s="30"/>
      <c r="F37" s="26"/>
      <c r="I37" s="6"/>
      <c r="L37" s="6"/>
      <c r="M37" s="6"/>
      <c r="N37" s="6"/>
    </row>
    <row r="38" spans="1:14" ht="15.75">
      <c r="A38" s="22"/>
      <c r="B38" s="6"/>
      <c r="C38" s="6"/>
      <c r="D38" s="6"/>
      <c r="E38" s="27"/>
      <c r="F38" s="26"/>
      <c r="I38" s="6"/>
      <c r="L38" s="6"/>
      <c r="M38" s="6"/>
      <c r="N38" s="6"/>
    </row>
    <row r="39" spans="9:14" ht="12.75">
      <c r="I39" s="6"/>
      <c r="L39" s="6"/>
      <c r="M39" s="6"/>
      <c r="N39" s="6"/>
    </row>
    <row r="40" spans="9:14" ht="12.75">
      <c r="I40" s="6"/>
      <c r="L40" s="6"/>
      <c r="M40" s="6"/>
      <c r="N40" s="6"/>
    </row>
    <row r="41" spans="9:14" ht="12.75">
      <c r="I41" s="6"/>
      <c r="L41" s="6"/>
      <c r="M41" s="6"/>
      <c r="N41" s="6"/>
    </row>
    <row r="42" spans="9:14" ht="12.75">
      <c r="I42" s="6"/>
      <c r="L42" s="6"/>
      <c r="M42" s="6"/>
      <c r="N42" s="6"/>
    </row>
    <row r="43" spans="9:14" ht="12.75">
      <c r="I43" s="6"/>
      <c r="L43" s="6"/>
      <c r="M43" s="6"/>
      <c r="N43" s="6"/>
    </row>
    <row r="44" spans="9:14" ht="12.75">
      <c r="I44" s="6"/>
      <c r="L44" s="6"/>
      <c r="M44" s="6"/>
      <c r="N44" s="6"/>
    </row>
    <row r="45" spans="9:14" ht="12.75">
      <c r="I45" s="6"/>
      <c r="L45" s="6"/>
      <c r="M45" s="6"/>
      <c r="N45" s="6"/>
    </row>
  </sheetData>
  <sheetProtection/>
  <mergeCells count="18">
    <mergeCell ref="A3:G3"/>
    <mergeCell ref="A4:G4"/>
    <mergeCell ref="A5:G5"/>
    <mergeCell ref="A7:D8"/>
    <mergeCell ref="A35:D35"/>
    <mergeCell ref="A22:D22"/>
    <mergeCell ref="A30:D30"/>
    <mergeCell ref="A31:D31"/>
    <mergeCell ref="A33:D33"/>
    <mergeCell ref="A25:G25"/>
    <mergeCell ref="I7:J7"/>
    <mergeCell ref="A12:D12"/>
    <mergeCell ref="A17:D17"/>
    <mergeCell ref="A20:D20"/>
    <mergeCell ref="A18:D18"/>
    <mergeCell ref="I9:J9"/>
    <mergeCell ref="E7:E8"/>
    <mergeCell ref="F7:F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7"/>
  <sheetViews>
    <sheetView view="pageBreakPreview" zoomScaleSheetLayoutView="100" zoomScalePageLayoutView="0" workbookViewId="0" topLeftCell="A31">
      <selection activeCell="A63" sqref="A63"/>
    </sheetView>
  </sheetViews>
  <sheetFormatPr defaultColWidth="9.00390625" defaultRowHeight="12.75"/>
  <cols>
    <col min="1" max="1" width="59.125" style="0" customWidth="1"/>
    <col min="2" max="6" width="15.875" style="0" customWidth="1"/>
    <col min="7" max="7" width="25.00390625" style="0" customWidth="1"/>
    <col min="8" max="8" width="13.00390625" style="0" customWidth="1"/>
    <col min="11" max="11" width="38.125" style="0" customWidth="1"/>
  </cols>
  <sheetData>
    <row r="1" ht="9.75" customHeight="1"/>
    <row r="2" spans="1:6" ht="14.25" customHeight="1">
      <c r="A2" s="166" t="s">
        <v>124</v>
      </c>
      <c r="B2" s="166"/>
      <c r="C2" s="166"/>
      <c r="D2" s="166"/>
      <c r="E2" s="166"/>
      <c r="F2" s="166"/>
    </row>
    <row r="3" spans="1:8" ht="42.75" customHeight="1">
      <c r="A3" s="83" t="s">
        <v>61</v>
      </c>
      <c r="B3" s="164" t="s">
        <v>2</v>
      </c>
      <c r="C3" s="165"/>
      <c r="D3" s="164" t="s">
        <v>102</v>
      </c>
      <c r="E3" s="165"/>
      <c r="F3" s="167" t="s">
        <v>87</v>
      </c>
      <c r="G3" s="82" t="s">
        <v>88</v>
      </c>
      <c r="H3" s="47"/>
    </row>
    <row r="4" spans="1:8" ht="51.75" customHeight="1">
      <c r="A4" s="84"/>
      <c r="B4" s="56" t="s">
        <v>95</v>
      </c>
      <c r="C4" s="56" t="s">
        <v>112</v>
      </c>
      <c r="D4" s="56" t="s">
        <v>95</v>
      </c>
      <c r="E4" s="56" t="s">
        <v>112</v>
      </c>
      <c r="F4" s="168"/>
      <c r="G4" s="47" t="s">
        <v>105</v>
      </c>
      <c r="H4" s="47" t="s">
        <v>119</v>
      </c>
    </row>
    <row r="5" spans="1:12" ht="16.5" customHeight="1">
      <c r="A5" s="79" t="s">
        <v>89</v>
      </c>
      <c r="B5" s="107">
        <v>5408</v>
      </c>
      <c r="C5" s="97">
        <v>5354</v>
      </c>
      <c r="D5" s="77">
        <f>B5*100000/G5</f>
        <v>625.6189092389845</v>
      </c>
      <c r="E5" s="77">
        <f>C5*100000/H5</f>
        <v>624.8606784768525</v>
      </c>
      <c r="F5" s="60">
        <f>E5/D5*100-100</f>
        <v>-0.1211969061252205</v>
      </c>
      <c r="G5" s="8">
        <v>864424</v>
      </c>
      <c r="H5" s="8">
        <v>856831</v>
      </c>
      <c r="K5" s="87"/>
      <c r="L5" s="88"/>
    </row>
    <row r="6" spans="1:12" ht="16.5" customHeight="1">
      <c r="A6" s="78" t="s">
        <v>3</v>
      </c>
      <c r="B6" s="107"/>
      <c r="C6" s="98"/>
      <c r="D6" s="77"/>
      <c r="E6" s="77"/>
      <c r="F6" s="60"/>
      <c r="G6" s="8">
        <v>864424</v>
      </c>
      <c r="H6" s="8">
        <v>856831</v>
      </c>
      <c r="K6" s="89"/>
      <c r="L6" s="86"/>
    </row>
    <row r="7" spans="1:12" ht="16.5" customHeight="1">
      <c r="A7" s="79" t="s">
        <v>4</v>
      </c>
      <c r="B7" s="98">
        <v>76</v>
      </c>
      <c r="C7" s="99">
        <v>57</v>
      </c>
      <c r="D7" s="77">
        <f aca="true" t="shared" si="0" ref="D7:D45">B7*100000/G7</f>
        <v>8.791981712678037</v>
      </c>
      <c r="E7" s="77">
        <f aca="true" t="shared" si="1" ref="E7:E45">C7*100000/H7</f>
        <v>6.6524203722787805</v>
      </c>
      <c r="F7" s="60">
        <f aca="true" t="shared" si="2" ref="F7:F45">E7/D7*100-100</f>
        <v>-24.33537068570115</v>
      </c>
      <c r="G7" s="8">
        <v>864424</v>
      </c>
      <c r="H7" s="8">
        <v>856831</v>
      </c>
      <c r="K7" s="90"/>
      <c r="L7" s="86"/>
    </row>
    <row r="8" spans="1:12" ht="16.5" customHeight="1">
      <c r="A8" s="79" t="s">
        <v>62</v>
      </c>
      <c r="B8" s="98">
        <v>51</v>
      </c>
      <c r="C8" s="108">
        <v>30</v>
      </c>
      <c r="D8" s="77">
        <f t="shared" si="0"/>
        <v>5.899882465086578</v>
      </c>
      <c r="E8" s="77">
        <f t="shared" si="1"/>
        <v>3.501273880146727</v>
      </c>
      <c r="F8" s="60">
        <f t="shared" si="2"/>
        <v>-40.65519269466756</v>
      </c>
      <c r="G8" s="8">
        <v>864424</v>
      </c>
      <c r="H8" s="8">
        <v>856831</v>
      </c>
      <c r="K8" s="90"/>
      <c r="L8" s="86"/>
    </row>
    <row r="9" spans="1:12" ht="16.5" customHeight="1">
      <c r="A9" s="79" t="s">
        <v>5</v>
      </c>
      <c r="B9" s="98">
        <v>889</v>
      </c>
      <c r="C9" s="99">
        <v>899</v>
      </c>
      <c r="D9" s="77">
        <f t="shared" si="0"/>
        <v>102.84304924435231</v>
      </c>
      <c r="E9" s="77">
        <f t="shared" si="1"/>
        <v>104.92150727506358</v>
      </c>
      <c r="F9" s="60">
        <f t="shared" si="2"/>
        <v>2.0210000053313166</v>
      </c>
      <c r="G9" s="8">
        <v>864424</v>
      </c>
      <c r="H9" s="8">
        <v>856831</v>
      </c>
      <c r="K9" s="90"/>
      <c r="L9" s="86"/>
    </row>
    <row r="10" spans="1:12" ht="16.5" customHeight="1">
      <c r="A10" s="79" t="s">
        <v>63</v>
      </c>
      <c r="B10" s="98">
        <v>882</v>
      </c>
      <c r="C10" s="99">
        <v>882</v>
      </c>
      <c r="D10" s="77">
        <f t="shared" si="0"/>
        <v>102.0332614550267</v>
      </c>
      <c r="E10" s="77">
        <f t="shared" si="1"/>
        <v>102.93745207631376</v>
      </c>
      <c r="F10" s="60">
        <f t="shared" si="2"/>
        <v>0.8861724190651188</v>
      </c>
      <c r="G10" s="8">
        <v>864424</v>
      </c>
      <c r="H10" s="8">
        <v>856831</v>
      </c>
      <c r="K10" s="90"/>
      <c r="L10" s="86"/>
    </row>
    <row r="11" spans="1:12" ht="16.5" customHeight="1">
      <c r="A11" s="79" t="s">
        <v>6</v>
      </c>
      <c r="B11" s="98">
        <v>104</v>
      </c>
      <c r="C11" s="99">
        <v>95</v>
      </c>
      <c r="D11" s="77">
        <f t="shared" si="0"/>
        <v>12.031132869980473</v>
      </c>
      <c r="E11" s="77">
        <f t="shared" si="1"/>
        <v>11.0873672871313</v>
      </c>
      <c r="F11" s="60">
        <f t="shared" si="2"/>
        <v>-7.84436173258473</v>
      </c>
      <c r="G11" s="8">
        <v>864424</v>
      </c>
      <c r="H11" s="8">
        <v>856831</v>
      </c>
      <c r="K11" s="90"/>
      <c r="L11" s="86"/>
    </row>
    <row r="12" spans="1:12" ht="16.5" customHeight="1">
      <c r="A12" s="79" t="s">
        <v>7</v>
      </c>
      <c r="B12" s="98">
        <v>57</v>
      </c>
      <c r="C12" s="99">
        <v>57</v>
      </c>
      <c r="D12" s="77">
        <f t="shared" si="0"/>
        <v>6.593986284508528</v>
      </c>
      <c r="E12" s="77">
        <f t="shared" si="1"/>
        <v>6.6524203722787805</v>
      </c>
      <c r="F12" s="60">
        <f t="shared" si="2"/>
        <v>0.8861724190651472</v>
      </c>
      <c r="G12" s="8">
        <v>864424</v>
      </c>
      <c r="H12" s="8">
        <v>856831</v>
      </c>
      <c r="K12" s="90"/>
      <c r="L12" s="86"/>
    </row>
    <row r="13" spans="1:12" ht="16.5" customHeight="1">
      <c r="A13" s="79" t="s">
        <v>111</v>
      </c>
      <c r="B13" s="98">
        <v>23</v>
      </c>
      <c r="C13" s="99">
        <v>26</v>
      </c>
      <c r="D13" s="77">
        <f t="shared" si="0"/>
        <v>2.660731307784143</v>
      </c>
      <c r="E13" s="77">
        <f t="shared" si="1"/>
        <v>3.0344373627938297</v>
      </c>
      <c r="F13" s="60">
        <f t="shared" si="2"/>
        <v>14.04523838676927</v>
      </c>
      <c r="G13" s="8">
        <v>864424</v>
      </c>
      <c r="H13" s="8">
        <v>856831</v>
      </c>
      <c r="K13" s="90"/>
      <c r="L13" s="86"/>
    </row>
    <row r="14" spans="1:12" ht="16.5" customHeight="1">
      <c r="A14" s="79" t="s">
        <v>106</v>
      </c>
      <c r="B14" s="98">
        <v>48</v>
      </c>
      <c r="C14" s="99">
        <v>49</v>
      </c>
      <c r="D14" s="77">
        <f t="shared" si="0"/>
        <v>5.5528305553756026</v>
      </c>
      <c r="E14" s="77">
        <f t="shared" si="1"/>
        <v>5.718747337572987</v>
      </c>
      <c r="F14" s="60">
        <f t="shared" si="2"/>
        <v>2.987967677795652</v>
      </c>
      <c r="G14" s="8">
        <v>864424</v>
      </c>
      <c r="H14" s="8">
        <v>856831</v>
      </c>
      <c r="K14" s="90"/>
      <c r="L14" s="86"/>
    </row>
    <row r="15" spans="1:12" ht="16.5" customHeight="1">
      <c r="A15" s="79" t="s">
        <v>8</v>
      </c>
      <c r="B15" s="98">
        <v>154</v>
      </c>
      <c r="C15" s="99">
        <v>134</v>
      </c>
      <c r="D15" s="77">
        <f t="shared" si="0"/>
        <v>17.81533136516339</v>
      </c>
      <c r="E15" s="77">
        <f t="shared" si="1"/>
        <v>15.639023331322045</v>
      </c>
      <c r="F15" s="60">
        <f t="shared" si="2"/>
        <v>-12.21592789509917</v>
      </c>
      <c r="G15" s="8">
        <v>864424</v>
      </c>
      <c r="H15" s="8">
        <v>856831</v>
      </c>
      <c r="K15" s="90"/>
      <c r="L15" s="86"/>
    </row>
    <row r="16" spans="1:12" ht="16.5" customHeight="1">
      <c r="A16" s="79" t="s">
        <v>91</v>
      </c>
      <c r="B16" s="98">
        <v>49</v>
      </c>
      <c r="C16" s="99">
        <v>57</v>
      </c>
      <c r="D16" s="77">
        <f t="shared" si="0"/>
        <v>5.668514525279261</v>
      </c>
      <c r="E16" s="77">
        <f t="shared" si="1"/>
        <v>6.6524203722787805</v>
      </c>
      <c r="F16" s="60">
        <f t="shared" si="2"/>
        <v>17.357384242585965</v>
      </c>
      <c r="G16" s="8">
        <v>864424</v>
      </c>
      <c r="H16" s="8">
        <v>856831</v>
      </c>
      <c r="K16" s="90"/>
      <c r="L16" s="86"/>
    </row>
    <row r="17" spans="1:12" ht="16.5" customHeight="1">
      <c r="A17" s="79" t="s">
        <v>9</v>
      </c>
      <c r="B17" s="98">
        <v>32</v>
      </c>
      <c r="C17" s="99">
        <v>22</v>
      </c>
      <c r="D17" s="77">
        <f t="shared" si="0"/>
        <v>3.7018870369170687</v>
      </c>
      <c r="E17" s="77">
        <f t="shared" si="1"/>
        <v>2.567600845440933</v>
      </c>
      <c r="F17" s="60">
        <f t="shared" si="2"/>
        <v>-30.64075646189272</v>
      </c>
      <c r="G17" s="8">
        <v>864424</v>
      </c>
      <c r="H17" s="8">
        <v>856831</v>
      </c>
      <c r="K17" s="90"/>
      <c r="L17" s="86"/>
    </row>
    <row r="18" spans="1:12" ht="16.5" customHeight="1">
      <c r="A18" s="79" t="s">
        <v>10</v>
      </c>
      <c r="B18" s="98">
        <v>30</v>
      </c>
      <c r="C18" s="99">
        <v>48</v>
      </c>
      <c r="D18" s="77">
        <f t="shared" si="0"/>
        <v>3.4705190971097517</v>
      </c>
      <c r="E18" s="77">
        <f t="shared" si="1"/>
        <v>5.602038208234763</v>
      </c>
      <c r="F18" s="60">
        <f t="shared" si="2"/>
        <v>61.41787587050422</v>
      </c>
      <c r="G18" s="8">
        <v>864424</v>
      </c>
      <c r="H18" s="8">
        <v>856831</v>
      </c>
      <c r="K18" s="90"/>
      <c r="L18" s="86"/>
    </row>
    <row r="19" spans="1:12" ht="16.5" customHeight="1">
      <c r="A19" s="79" t="s">
        <v>11</v>
      </c>
      <c r="B19" s="98">
        <v>29</v>
      </c>
      <c r="C19" s="99">
        <v>40</v>
      </c>
      <c r="D19" s="77">
        <f t="shared" si="0"/>
        <v>3.3548351272060932</v>
      </c>
      <c r="E19" s="77">
        <f t="shared" si="1"/>
        <v>4.668365173528969</v>
      </c>
      <c r="F19" s="60">
        <f t="shared" si="2"/>
        <v>39.15334126767604</v>
      </c>
      <c r="G19" s="8">
        <v>864424</v>
      </c>
      <c r="H19" s="8">
        <v>856831</v>
      </c>
      <c r="K19" s="90"/>
      <c r="L19" s="86"/>
    </row>
    <row r="20" spans="1:12" ht="16.5" customHeight="1">
      <c r="A20" s="79" t="s">
        <v>12</v>
      </c>
      <c r="B20" s="98">
        <v>53</v>
      </c>
      <c r="C20" s="99">
        <v>35</v>
      </c>
      <c r="D20" s="77">
        <f t="shared" si="0"/>
        <v>6.131250404893895</v>
      </c>
      <c r="E20" s="77">
        <f t="shared" si="1"/>
        <v>4.0848195268378475</v>
      </c>
      <c r="F20" s="60">
        <f t="shared" si="2"/>
        <v>-33.377055949673974</v>
      </c>
      <c r="G20" s="8">
        <v>864424</v>
      </c>
      <c r="H20" s="8">
        <v>856831</v>
      </c>
      <c r="K20" s="90"/>
      <c r="L20" s="86"/>
    </row>
    <row r="21" spans="1:12" ht="16.5" customHeight="1">
      <c r="A21" s="79" t="s">
        <v>13</v>
      </c>
      <c r="B21" s="98">
        <v>85</v>
      </c>
      <c r="C21" s="99">
        <v>112</v>
      </c>
      <c r="D21" s="77">
        <f t="shared" si="0"/>
        <v>9.833137441810964</v>
      </c>
      <c r="E21" s="77">
        <f t="shared" si="1"/>
        <v>13.071422485881113</v>
      </c>
      <c r="F21" s="60">
        <f t="shared" si="2"/>
        <v>32.93236836394465</v>
      </c>
      <c r="G21" s="8">
        <v>864424</v>
      </c>
      <c r="H21" s="8">
        <v>856831</v>
      </c>
      <c r="K21" s="90"/>
      <c r="L21" s="86"/>
    </row>
    <row r="22" spans="1:12" ht="16.5" customHeight="1">
      <c r="A22" s="79" t="s">
        <v>14</v>
      </c>
      <c r="B22" s="98">
        <v>2516</v>
      </c>
      <c r="C22" s="99">
        <v>2376</v>
      </c>
      <c r="D22" s="77">
        <f t="shared" si="0"/>
        <v>291.0608682776045</v>
      </c>
      <c r="E22" s="77">
        <f t="shared" si="1"/>
        <v>277.30089130762076</v>
      </c>
      <c r="F22" s="60">
        <f t="shared" si="2"/>
        <v>-4.72752556927712</v>
      </c>
      <c r="G22" s="8">
        <v>864424</v>
      </c>
      <c r="H22" s="8">
        <v>856831</v>
      </c>
      <c r="K22" s="90"/>
      <c r="L22" s="91"/>
    </row>
    <row r="23" spans="1:12" ht="16.5" customHeight="1">
      <c r="A23" s="79" t="s">
        <v>64</v>
      </c>
      <c r="B23" s="98">
        <v>130</v>
      </c>
      <c r="C23" s="99">
        <v>141</v>
      </c>
      <c r="D23" s="77">
        <f t="shared" si="0"/>
        <v>15.03891608747559</v>
      </c>
      <c r="E23" s="77">
        <f t="shared" si="1"/>
        <v>16.455987236689616</v>
      </c>
      <c r="F23" s="60">
        <f t="shared" si="2"/>
        <v>9.422694700678363</v>
      </c>
      <c r="G23" s="8">
        <v>864424</v>
      </c>
      <c r="H23" s="8">
        <v>856831</v>
      </c>
      <c r="K23" s="90"/>
      <c r="L23" s="86"/>
    </row>
    <row r="24" spans="1:12" ht="16.5" customHeight="1">
      <c r="A24" s="79" t="s">
        <v>65</v>
      </c>
      <c r="B24" s="100">
        <v>373</v>
      </c>
      <c r="C24" s="100">
        <v>381</v>
      </c>
      <c r="D24" s="77">
        <f t="shared" si="0"/>
        <v>43.15012077406458</v>
      </c>
      <c r="E24" s="77">
        <f t="shared" si="1"/>
        <v>44.46617827786343</v>
      </c>
      <c r="F24" s="60">
        <f t="shared" si="2"/>
        <v>3.0499509159887594</v>
      </c>
      <c r="G24" s="8">
        <v>864424</v>
      </c>
      <c r="H24" s="8">
        <v>856831</v>
      </c>
      <c r="K24" s="90"/>
      <c r="L24" s="86"/>
    </row>
    <row r="25" spans="1:12" ht="16.5" customHeight="1">
      <c r="A25" s="79" t="s">
        <v>15</v>
      </c>
      <c r="B25" s="98">
        <v>251</v>
      </c>
      <c r="C25" s="99">
        <v>210</v>
      </c>
      <c r="D25" s="77">
        <f t="shared" si="0"/>
        <v>29.036676445818255</v>
      </c>
      <c r="E25" s="77">
        <f t="shared" si="1"/>
        <v>24.508917161027085</v>
      </c>
      <c r="F25" s="60">
        <f t="shared" si="2"/>
        <v>-15.593242199188538</v>
      </c>
      <c r="G25" s="8">
        <v>864424</v>
      </c>
      <c r="H25" s="8">
        <v>856831</v>
      </c>
      <c r="K25" s="90"/>
      <c r="L25" s="86"/>
    </row>
    <row r="26" spans="1:12" ht="16.5" customHeight="1">
      <c r="A26" s="79" t="s">
        <v>66</v>
      </c>
      <c r="B26" s="98">
        <v>173</v>
      </c>
      <c r="C26" s="99">
        <v>128</v>
      </c>
      <c r="D26" s="77">
        <f t="shared" si="0"/>
        <v>20.0133267933329</v>
      </c>
      <c r="E26" s="77">
        <f t="shared" si="1"/>
        <v>14.9387685552927</v>
      </c>
      <c r="F26" s="60">
        <f t="shared" si="2"/>
        <v>-25.35589555121193</v>
      </c>
      <c r="G26" s="8">
        <v>864424</v>
      </c>
      <c r="H26" s="8">
        <v>856831</v>
      </c>
      <c r="K26" s="90"/>
      <c r="L26" s="86"/>
    </row>
    <row r="27" spans="1:12" ht="16.5" customHeight="1">
      <c r="A27" s="79" t="s">
        <v>16</v>
      </c>
      <c r="B27" s="98">
        <v>399</v>
      </c>
      <c r="C27" s="99">
        <v>408</v>
      </c>
      <c r="D27" s="77">
        <f t="shared" si="0"/>
        <v>46.1579039915597</v>
      </c>
      <c r="E27" s="77">
        <f t="shared" si="1"/>
        <v>47.617324769995484</v>
      </c>
      <c r="F27" s="60">
        <f t="shared" si="2"/>
        <v>3.161800368367352</v>
      </c>
      <c r="G27" s="8">
        <v>864424</v>
      </c>
      <c r="H27" s="8">
        <v>856831</v>
      </c>
      <c r="K27" s="90"/>
      <c r="L27" s="86"/>
    </row>
    <row r="28" spans="1:12" ht="16.5" customHeight="1">
      <c r="A28" s="79" t="s">
        <v>108</v>
      </c>
      <c r="B28" s="98">
        <v>15</v>
      </c>
      <c r="C28" s="98">
        <v>18</v>
      </c>
      <c r="D28" s="77">
        <f t="shared" si="0"/>
        <v>1.7352595485548759</v>
      </c>
      <c r="E28" s="77">
        <f t="shared" si="1"/>
        <v>2.100764328088036</v>
      </c>
      <c r="F28" s="60">
        <f t="shared" si="2"/>
        <v>21.063406902878185</v>
      </c>
      <c r="G28" s="8">
        <v>864424</v>
      </c>
      <c r="H28" s="8">
        <v>856831</v>
      </c>
      <c r="K28" s="90"/>
      <c r="L28" s="86"/>
    </row>
    <row r="29" spans="1:12" ht="16.5" customHeight="1">
      <c r="A29" s="79" t="s">
        <v>107</v>
      </c>
      <c r="B29" s="98">
        <v>6</v>
      </c>
      <c r="C29" s="98">
        <v>10</v>
      </c>
      <c r="D29" s="77">
        <f t="shared" si="0"/>
        <v>0.6941038194219503</v>
      </c>
      <c r="E29" s="77">
        <f t="shared" si="1"/>
        <v>1.1670912933822422</v>
      </c>
      <c r="F29" s="60">
        <f t="shared" si="2"/>
        <v>68.14362069844188</v>
      </c>
      <c r="G29" s="8">
        <v>864424</v>
      </c>
      <c r="H29" s="8">
        <v>856831</v>
      </c>
      <c r="K29" s="90"/>
      <c r="L29" s="86"/>
    </row>
    <row r="30" spans="1:12" ht="16.5" customHeight="1">
      <c r="A30" s="79" t="s">
        <v>67</v>
      </c>
      <c r="B30" s="98">
        <v>23</v>
      </c>
      <c r="C30" s="99">
        <v>24</v>
      </c>
      <c r="D30" s="77">
        <f t="shared" si="0"/>
        <v>2.660731307784143</v>
      </c>
      <c r="E30" s="77">
        <f t="shared" si="1"/>
        <v>2.8010191041173815</v>
      </c>
      <c r="F30" s="60">
        <f t="shared" si="2"/>
        <v>5.272527741633198</v>
      </c>
      <c r="G30" s="8">
        <v>864424</v>
      </c>
      <c r="H30" s="8">
        <v>856831</v>
      </c>
      <c r="K30" s="90"/>
      <c r="L30" s="86"/>
    </row>
    <row r="31" spans="1:12" ht="16.5" customHeight="1">
      <c r="A31" s="79" t="s">
        <v>68</v>
      </c>
      <c r="B31" s="98">
        <v>55</v>
      </c>
      <c r="C31" s="99">
        <v>55</v>
      </c>
      <c r="D31" s="77">
        <f t="shared" si="0"/>
        <v>6.362618344701211</v>
      </c>
      <c r="E31" s="77">
        <f t="shared" si="1"/>
        <v>6.419002113602333</v>
      </c>
      <c r="F31" s="60">
        <f t="shared" si="2"/>
        <v>0.8861724190651472</v>
      </c>
      <c r="G31" s="8">
        <v>864424</v>
      </c>
      <c r="H31" s="8">
        <v>856831</v>
      </c>
      <c r="K31" s="90"/>
      <c r="L31" s="86"/>
    </row>
    <row r="32" spans="1:12" ht="16.5" customHeight="1">
      <c r="A32" s="79" t="s">
        <v>17</v>
      </c>
      <c r="B32" s="98">
        <v>142</v>
      </c>
      <c r="C32" s="99">
        <v>140</v>
      </c>
      <c r="D32" s="77">
        <f t="shared" si="0"/>
        <v>16.42712372631949</v>
      </c>
      <c r="E32" s="77">
        <f t="shared" si="1"/>
        <v>16.33927810735139</v>
      </c>
      <c r="F32" s="60">
        <f t="shared" si="2"/>
        <v>-0.5347595868371826</v>
      </c>
      <c r="G32" s="8">
        <v>864424</v>
      </c>
      <c r="H32" s="8">
        <v>856831</v>
      </c>
      <c r="K32" s="90"/>
      <c r="L32" s="86"/>
    </row>
    <row r="33" spans="1:12" ht="35.25" customHeight="1">
      <c r="A33" s="79" t="s">
        <v>109</v>
      </c>
      <c r="B33" s="98">
        <v>87</v>
      </c>
      <c r="C33" s="99">
        <v>81</v>
      </c>
      <c r="D33" s="77">
        <f t="shared" si="0"/>
        <v>10.06450538161828</v>
      </c>
      <c r="E33" s="77">
        <f t="shared" si="1"/>
        <v>9.453439476396163</v>
      </c>
      <c r="F33" s="60">
        <f t="shared" si="2"/>
        <v>-6.071494644318662</v>
      </c>
      <c r="G33" s="8">
        <v>864424</v>
      </c>
      <c r="H33" s="8">
        <v>856831</v>
      </c>
      <c r="K33" s="90"/>
      <c r="L33" s="86"/>
    </row>
    <row r="34" spans="1:12" ht="16.5" customHeight="1">
      <c r="A34" s="79" t="s">
        <v>18</v>
      </c>
      <c r="B34" s="98">
        <v>4</v>
      </c>
      <c r="C34" s="99">
        <v>10</v>
      </c>
      <c r="D34" s="77">
        <f t="shared" si="0"/>
        <v>0.4627358796146336</v>
      </c>
      <c r="E34" s="77">
        <f t="shared" si="1"/>
        <v>1.1670912933822422</v>
      </c>
      <c r="F34" s="60">
        <f t="shared" si="2"/>
        <v>152.2154310476628</v>
      </c>
      <c r="G34" s="8">
        <v>864424</v>
      </c>
      <c r="H34" s="8">
        <v>856831</v>
      </c>
      <c r="K34" s="90"/>
      <c r="L34" s="86"/>
    </row>
    <row r="35" spans="1:12" ht="16.5" customHeight="1">
      <c r="A35" s="79" t="s">
        <v>69</v>
      </c>
      <c r="B35" s="98">
        <v>7</v>
      </c>
      <c r="C35" s="99">
        <v>9</v>
      </c>
      <c r="D35" s="77">
        <f t="shared" si="0"/>
        <v>0.8097877893256087</v>
      </c>
      <c r="E35" s="77">
        <f t="shared" si="1"/>
        <v>1.050382164044018</v>
      </c>
      <c r="F35" s="60">
        <f t="shared" si="2"/>
        <v>29.710793110226632</v>
      </c>
      <c r="G35" s="8">
        <v>864424</v>
      </c>
      <c r="H35" s="8">
        <v>856831</v>
      </c>
      <c r="K35" s="92"/>
      <c r="L35" s="86"/>
    </row>
    <row r="36" spans="1:12" ht="16.5" customHeight="1">
      <c r="A36" s="79" t="s">
        <v>70</v>
      </c>
      <c r="B36" s="98">
        <v>10</v>
      </c>
      <c r="C36" s="99">
        <v>10</v>
      </c>
      <c r="D36" s="77">
        <f t="shared" si="0"/>
        <v>1.156839699036584</v>
      </c>
      <c r="E36" s="77">
        <f t="shared" si="1"/>
        <v>1.1670912933822422</v>
      </c>
      <c r="F36" s="60">
        <f t="shared" si="2"/>
        <v>0.8861724190651188</v>
      </c>
      <c r="G36" s="8">
        <v>864424</v>
      </c>
      <c r="H36" s="8">
        <v>856831</v>
      </c>
      <c r="K36" s="93"/>
      <c r="L36" s="86"/>
    </row>
    <row r="37" spans="1:12" ht="16.5" customHeight="1">
      <c r="A37" s="79" t="s">
        <v>71</v>
      </c>
      <c r="B37" s="98">
        <v>47</v>
      </c>
      <c r="C37" s="99">
        <v>50</v>
      </c>
      <c r="D37" s="77">
        <f t="shared" si="0"/>
        <v>5.437146585471944</v>
      </c>
      <c r="E37" s="77">
        <f t="shared" si="1"/>
        <v>5.835456466911211</v>
      </c>
      <c r="F37" s="60">
        <f t="shared" si="2"/>
        <v>7.325715339430985</v>
      </c>
      <c r="G37" s="8">
        <v>864424</v>
      </c>
      <c r="H37" s="8">
        <v>856831</v>
      </c>
      <c r="K37" s="93"/>
      <c r="L37" s="86"/>
    </row>
    <row r="38" spans="1:12" ht="16.5" customHeight="1">
      <c r="A38" s="79" t="s">
        <v>72</v>
      </c>
      <c r="B38" s="98">
        <v>14</v>
      </c>
      <c r="C38" s="99">
        <v>18</v>
      </c>
      <c r="D38" s="77">
        <f t="shared" si="0"/>
        <v>1.6195755786512174</v>
      </c>
      <c r="E38" s="77">
        <f t="shared" si="1"/>
        <v>2.100764328088036</v>
      </c>
      <c r="F38" s="60">
        <f t="shared" si="2"/>
        <v>29.710793110226632</v>
      </c>
      <c r="G38" s="8">
        <v>864424</v>
      </c>
      <c r="H38" s="8">
        <v>856831</v>
      </c>
      <c r="K38" s="93"/>
      <c r="L38" s="86"/>
    </row>
    <row r="39" spans="1:12" ht="16.5" customHeight="1">
      <c r="A39" s="80" t="s">
        <v>73</v>
      </c>
      <c r="B39" s="98">
        <v>331</v>
      </c>
      <c r="C39" s="99">
        <v>374</v>
      </c>
      <c r="D39" s="77">
        <f t="shared" si="0"/>
        <v>38.29139403811093</v>
      </c>
      <c r="E39" s="77">
        <f t="shared" si="1"/>
        <v>43.64921437249586</v>
      </c>
      <c r="F39" s="60">
        <f t="shared" si="2"/>
        <v>13.992231071692942</v>
      </c>
      <c r="G39" s="8">
        <v>864424</v>
      </c>
      <c r="H39" s="8">
        <v>856831</v>
      </c>
      <c r="K39" s="93"/>
      <c r="L39" s="86"/>
    </row>
    <row r="40" spans="1:12" ht="16.5" customHeight="1">
      <c r="A40" s="81" t="s">
        <v>74</v>
      </c>
      <c r="B40" s="98">
        <v>207</v>
      </c>
      <c r="C40" s="99">
        <v>199</v>
      </c>
      <c r="D40" s="77">
        <f t="shared" si="0"/>
        <v>23.946581770057286</v>
      </c>
      <c r="E40" s="77">
        <f t="shared" si="1"/>
        <v>23.22511673830662</v>
      </c>
      <c r="F40" s="60">
        <f t="shared" si="2"/>
        <v>-3.0128100898842263</v>
      </c>
      <c r="G40" s="8">
        <v>864424</v>
      </c>
      <c r="H40" s="8">
        <v>856831</v>
      </c>
      <c r="K40" s="93"/>
      <c r="L40" s="86"/>
    </row>
    <row r="41" spans="1:12" ht="16.5" customHeight="1">
      <c r="A41" s="81" t="s">
        <v>75</v>
      </c>
      <c r="B41" s="98">
        <v>682</v>
      </c>
      <c r="C41" s="99">
        <v>726</v>
      </c>
      <c r="D41" s="77">
        <f t="shared" si="0"/>
        <v>78.89646747429502</v>
      </c>
      <c r="E41" s="77">
        <f t="shared" si="1"/>
        <v>84.73082789955079</v>
      </c>
      <c r="F41" s="60">
        <f t="shared" si="2"/>
        <v>7.394957736424175</v>
      </c>
      <c r="G41" s="8">
        <v>864424</v>
      </c>
      <c r="H41" s="8">
        <v>856831</v>
      </c>
      <c r="K41" s="93"/>
      <c r="L41" s="86"/>
    </row>
    <row r="42" spans="1:8" ht="16.5" customHeight="1">
      <c r="A42" s="81" t="s">
        <v>118</v>
      </c>
      <c r="B42" s="98">
        <v>86</v>
      </c>
      <c r="C42" s="98">
        <v>104</v>
      </c>
      <c r="D42" s="77">
        <f t="shared" si="0"/>
        <v>9.948821411714622</v>
      </c>
      <c r="E42" s="77">
        <f t="shared" si="1"/>
        <v>12.137749451175319</v>
      </c>
      <c r="F42" s="60">
        <f t="shared" si="2"/>
        <v>22.001882925381082</v>
      </c>
      <c r="G42" s="8">
        <v>864424</v>
      </c>
      <c r="H42" s="8">
        <v>856831</v>
      </c>
    </row>
    <row r="43" spans="1:8" ht="16.5" customHeight="1">
      <c r="A43" s="81" t="s">
        <v>19</v>
      </c>
      <c r="B43" s="98">
        <v>145</v>
      </c>
      <c r="C43" s="98">
        <v>143</v>
      </c>
      <c r="D43" s="77">
        <f t="shared" si="0"/>
        <v>16.774175636030467</v>
      </c>
      <c r="E43" s="77">
        <f t="shared" si="1"/>
        <v>16.689405495366064</v>
      </c>
      <c r="F43" s="60">
        <f t="shared" si="2"/>
        <v>-0.5053609936116317</v>
      </c>
      <c r="G43" s="8">
        <v>864424</v>
      </c>
      <c r="H43" s="8">
        <v>856831</v>
      </c>
    </row>
    <row r="44" spans="1:8" ht="16.5" customHeight="1">
      <c r="A44" s="81" t="s">
        <v>20</v>
      </c>
      <c r="B44" s="98">
        <v>69</v>
      </c>
      <c r="C44" s="98">
        <v>82</v>
      </c>
      <c r="D44" s="77">
        <f t="shared" si="0"/>
        <v>7.982193923352429</v>
      </c>
      <c r="E44" s="77">
        <f t="shared" si="1"/>
        <v>9.570148605734387</v>
      </c>
      <c r="F44" s="60">
        <f t="shared" si="2"/>
        <v>19.893712150193352</v>
      </c>
      <c r="G44" s="8">
        <v>864424</v>
      </c>
      <c r="H44" s="8">
        <v>856831</v>
      </c>
    </row>
    <row r="45" spans="1:8" ht="16.5" customHeight="1">
      <c r="A45" s="81" t="s">
        <v>60</v>
      </c>
      <c r="B45" s="98">
        <v>40</v>
      </c>
      <c r="C45" s="98">
        <v>54</v>
      </c>
      <c r="D45" s="77">
        <f t="shared" si="0"/>
        <v>4.627358796146336</v>
      </c>
      <c r="E45" s="77">
        <f t="shared" si="1"/>
        <v>6.302292984264108</v>
      </c>
      <c r="F45" s="60">
        <f t="shared" si="2"/>
        <v>36.196332765737935</v>
      </c>
      <c r="G45" s="8">
        <v>864424</v>
      </c>
      <c r="H45" s="8">
        <v>856831</v>
      </c>
    </row>
    <row r="46" spans="1:2" ht="15.75">
      <c r="A46" s="32" t="s">
        <v>113</v>
      </c>
      <c r="B46" s="86"/>
    </row>
    <row r="47" spans="1:2" ht="12.75">
      <c r="A47" s="46"/>
      <c r="B47" s="32"/>
    </row>
  </sheetData>
  <sheetProtection/>
  <mergeCells count="4">
    <mergeCell ref="B3:C3"/>
    <mergeCell ref="D3:E3"/>
    <mergeCell ref="A2:F2"/>
    <mergeCell ref="F3:F4"/>
  </mergeCells>
  <printOptions/>
  <pageMargins left="0.32" right="0.17" top="0.73" bottom="1" header="0.21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2016-07-25T11:10:52Z</cp:lastPrinted>
  <dcterms:created xsi:type="dcterms:W3CDTF">2010-08-26T07:05:00Z</dcterms:created>
  <dcterms:modified xsi:type="dcterms:W3CDTF">2016-07-27T05:14:31Z</dcterms:modified>
  <cp:category/>
  <cp:version/>
  <cp:contentType/>
  <cp:contentStatus/>
</cp:coreProperties>
</file>